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C:\Users\andre\Desktop\"/>
    </mc:Choice>
  </mc:AlternateContent>
  <xr:revisionPtr revIDLastSave="0" documentId="8_{ABECD4AC-DB0E-4E00-88C8-0C2241D58E45}" xr6:coauthVersionLast="47" xr6:coauthVersionMax="47" xr10:uidLastSave="{00000000-0000-0000-0000-000000000000}"/>
  <bookViews>
    <workbookView xWindow="-110" yWindow="-110" windowWidth="19420" windowHeight="10420" tabRatio="893" firstSheet="12" activeTab="12" xr2:uid="{00000000-000D-0000-FFFF-FFFF00000000}"/>
  </bookViews>
  <sheets>
    <sheet name="01. Usaquen" sheetId="1" r:id="rId1"/>
    <sheet name="02. Chapinero" sheetId="2" r:id="rId2"/>
    <sheet name="03. Santa Fe" sheetId="3" r:id="rId3"/>
    <sheet name="04. San Cristobal" sheetId="4" r:id="rId4"/>
    <sheet name="05. Usme" sheetId="5" r:id="rId5"/>
    <sheet name="06. Tunjuelito" sheetId="6" r:id="rId6"/>
    <sheet name="07. Bosa" sheetId="7" r:id="rId7"/>
    <sheet name="08. Kennedy" sheetId="8" r:id="rId8"/>
    <sheet name="09. Fontibon" sheetId="9" r:id="rId9"/>
    <sheet name="10. Engativá" sheetId="10" r:id="rId10"/>
    <sheet name="11. Suba" sheetId="11" r:id="rId11"/>
    <sheet name="12. B. Unidos" sheetId="12" r:id="rId12"/>
    <sheet name="13. Teusaquillo" sheetId="13" r:id="rId13"/>
    <sheet name="14. Martires" sheetId="14" r:id="rId14"/>
    <sheet name="15. Antonio N." sheetId="15" r:id="rId15"/>
    <sheet name="16. P. Aranda" sheetId="16" r:id="rId16"/>
    <sheet name="17. Candelaria" sheetId="17" r:id="rId17"/>
    <sheet name="18. RUU" sheetId="18" r:id="rId18"/>
    <sheet name="19. C. Bolivar" sheetId="19" r:id="rId19"/>
    <sheet name="20. Sumapaz" sheetId="20" r:id="rId20"/>
  </sheets>
  <definedNames>
    <definedName name="_xlnm._FilterDatabase" localSheetId="0" hidden="1">'01. Usaquen'!$A$6:$AO$15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M15" i="1" l="1"/>
  <c r="AM11" i="2"/>
  <c r="AM13" i="19"/>
  <c r="AN15" i="20"/>
  <c r="AN14" i="20"/>
  <c r="AN12" i="20"/>
  <c r="AN7" i="20"/>
  <c r="AN7" i="19"/>
  <c r="AN12" i="19"/>
  <c r="AN13" i="19"/>
  <c r="AN14" i="19"/>
  <c r="AN15" i="19"/>
  <c r="AN15" i="18"/>
  <c r="AN14" i="18"/>
  <c r="AN12" i="18"/>
  <c r="AN7" i="18"/>
  <c r="AN15" i="17"/>
  <c r="AN14" i="17"/>
  <c r="AN12" i="17"/>
  <c r="AN7" i="17"/>
  <c r="AN15" i="16"/>
  <c r="AN14" i="16"/>
  <c r="AN12" i="16"/>
  <c r="AN7" i="16"/>
  <c r="AN14" i="15"/>
  <c r="AN13" i="15"/>
  <c r="AN12" i="15"/>
  <c r="AN7" i="15"/>
  <c r="AN15" i="14"/>
  <c r="AN14" i="14"/>
  <c r="AN12" i="14"/>
  <c r="AN7" i="14"/>
  <c r="AN15" i="13"/>
  <c r="AN14" i="13"/>
  <c r="AN12" i="13"/>
  <c r="AN7" i="13"/>
  <c r="AN15" i="12"/>
  <c r="AN14" i="12"/>
  <c r="AN12" i="12"/>
  <c r="AN7" i="12"/>
  <c r="AN15" i="11"/>
  <c r="AN14" i="11"/>
  <c r="AN13" i="11"/>
  <c r="AN12" i="11"/>
  <c r="AN7" i="11"/>
  <c r="AN15" i="10"/>
  <c r="AN14" i="10"/>
  <c r="AN12" i="10"/>
  <c r="AN7" i="10"/>
  <c r="AN15" i="9"/>
  <c r="AN14" i="9"/>
  <c r="AN13" i="9"/>
  <c r="AN12" i="9"/>
  <c r="AN7" i="9"/>
  <c r="AN11" i="8"/>
  <c r="AN12" i="8"/>
  <c r="AN14" i="8"/>
  <c r="AN15" i="8"/>
  <c r="AN7" i="8"/>
  <c r="AN14" i="7"/>
  <c r="AN13" i="7"/>
  <c r="AN12" i="7"/>
  <c r="AN7" i="7"/>
  <c r="AN15" i="6"/>
  <c r="AN7" i="6"/>
  <c r="AN15" i="5"/>
  <c r="AN14" i="1"/>
  <c r="AN7" i="4"/>
  <c r="AN7" i="5"/>
  <c r="AN15" i="4"/>
  <c r="AN14" i="4"/>
  <c r="AN12" i="4"/>
  <c r="AN14" i="2"/>
  <c r="AN15" i="1"/>
  <c r="AN15" i="3"/>
  <c r="AN15" i="2"/>
  <c r="AM13" i="2"/>
  <c r="AN7" i="2"/>
  <c r="AN7" i="1"/>
  <c r="AM8" i="1"/>
  <c r="AM10" i="20"/>
  <c r="AN10" i="20"/>
  <c r="AM11" i="20"/>
  <c r="AN11" i="20"/>
  <c r="AM10" i="19"/>
  <c r="AN10" i="19"/>
  <c r="AM11" i="19"/>
  <c r="AN11" i="19"/>
  <c r="AM10" i="18"/>
  <c r="AN10" i="18"/>
  <c r="AM11" i="18"/>
  <c r="AN11" i="18"/>
  <c r="AM10" i="17"/>
  <c r="AN10" i="17"/>
  <c r="AM11" i="17"/>
  <c r="AN11" i="17"/>
  <c r="AM10" i="16"/>
  <c r="AN10" i="16"/>
  <c r="AM11" i="16"/>
  <c r="AN11" i="16"/>
  <c r="AM10" i="15"/>
  <c r="AN10" i="15"/>
  <c r="AM11" i="15"/>
  <c r="AN11" i="15"/>
  <c r="AM10" i="14"/>
  <c r="AN10" i="14"/>
  <c r="AM11" i="14"/>
  <c r="AN11" i="14"/>
  <c r="AM10" i="13"/>
  <c r="AN10" i="13"/>
  <c r="AM11" i="13"/>
  <c r="AN11" i="13"/>
  <c r="AM10" i="12"/>
  <c r="AN10" i="12"/>
  <c r="AM11" i="12"/>
  <c r="AN11" i="12"/>
  <c r="AM10" i="11"/>
  <c r="AN10" i="11"/>
  <c r="AM11" i="11"/>
  <c r="AN11" i="11"/>
  <c r="AM10" i="10"/>
  <c r="AN10" i="10"/>
  <c r="AM11" i="10"/>
  <c r="AN11" i="10"/>
  <c r="AM10" i="9"/>
  <c r="AM11" i="9"/>
  <c r="AN10" i="9"/>
  <c r="AN11" i="9"/>
  <c r="AM11" i="8"/>
  <c r="AM10" i="8"/>
  <c r="AN10" i="8"/>
  <c r="AM11" i="7"/>
  <c r="AN11" i="7"/>
  <c r="AM10" i="7"/>
  <c r="AN10" i="7"/>
  <c r="AN10" i="6"/>
  <c r="AM11" i="6"/>
  <c r="AN11" i="6" s="1"/>
  <c r="AM10" i="6"/>
  <c r="AN11" i="5"/>
  <c r="AM11" i="5"/>
  <c r="AN10" i="5"/>
  <c r="AN9" i="5"/>
  <c r="AM10" i="5"/>
  <c r="AM11" i="4"/>
  <c r="AN11" i="4"/>
  <c r="AN10" i="4"/>
  <c r="AM10" i="4"/>
  <c r="AM10" i="3"/>
  <c r="AN10" i="3"/>
  <c r="AM11" i="3"/>
  <c r="AN11" i="3"/>
  <c r="AN11" i="2"/>
  <c r="AN10" i="2"/>
  <c r="AM10" i="2"/>
  <c r="AN11" i="1"/>
  <c r="AM11" i="1"/>
  <c r="AM10" i="1"/>
  <c r="AN10" i="1" s="1"/>
  <c r="AM9" i="1"/>
  <c r="AN9" i="1"/>
  <c r="AM13" i="18"/>
  <c r="AN13" i="18" s="1"/>
  <c r="AM13" i="17"/>
  <c r="AN13" i="17" s="1"/>
  <c r="AM13" i="16"/>
  <c r="AN13" i="16" s="1"/>
  <c r="AM13" i="15"/>
  <c r="AM13" i="14"/>
  <c r="AN13" i="14" s="1"/>
  <c r="AM13" i="13"/>
  <c r="AN13" i="13" s="1"/>
  <c r="AM13" i="12"/>
  <c r="AN13" i="12" s="1"/>
  <c r="AM13" i="11"/>
  <c r="AM13" i="10"/>
  <c r="AN13" i="10" s="1"/>
  <c r="AM13" i="9"/>
  <c r="AM13" i="8"/>
  <c r="AN13" i="8" s="1"/>
  <c r="AM13" i="7"/>
  <c r="AM13" i="6"/>
  <c r="AN13" i="6" s="1"/>
  <c r="AM13" i="5"/>
  <c r="AN13" i="5" s="1"/>
  <c r="AM13" i="4"/>
  <c r="AN13" i="4" s="1"/>
  <c r="AM13" i="3"/>
  <c r="AN13" i="3"/>
  <c r="AN13" i="2"/>
  <c r="AM13" i="1"/>
  <c r="AN13" i="1"/>
  <c r="AM13" i="20"/>
  <c r="AN13" i="20" s="1"/>
  <c r="AM12" i="20"/>
  <c r="AM12" i="19"/>
  <c r="AM12" i="18"/>
  <c r="AM12" i="17"/>
  <c r="AM12" i="16"/>
  <c r="AM12" i="15"/>
  <c r="AM12" i="14"/>
  <c r="AM12" i="13"/>
  <c r="AM12" i="12"/>
  <c r="AM12" i="11"/>
  <c r="AM12" i="10"/>
  <c r="AM12" i="9"/>
  <c r="AM12" i="8"/>
  <c r="AM12" i="7"/>
  <c r="AM12" i="6"/>
  <c r="AN12" i="6" s="1"/>
  <c r="AM12" i="5"/>
  <c r="AN12" i="5" s="1"/>
  <c r="AM12" i="4"/>
  <c r="AM12" i="3"/>
  <c r="AN12" i="3" s="1"/>
  <c r="AM12" i="2"/>
  <c r="AN12" i="2" s="1"/>
  <c r="AM12" i="1"/>
  <c r="AN12" i="1" s="1"/>
  <c r="AM14" i="3"/>
  <c r="AN14" i="3" s="1"/>
  <c r="AM14" i="7"/>
  <c r="AM14" i="6"/>
  <c r="AM14" i="8"/>
  <c r="AM14" i="9"/>
  <c r="AM14" i="5"/>
  <c r="AM14" i="10"/>
  <c r="AM14" i="11"/>
  <c r="AM14" i="12"/>
  <c r="AM14" i="13"/>
  <c r="AM14" i="14"/>
  <c r="AM14" i="4"/>
  <c r="AM14" i="15"/>
  <c r="AM14" i="16"/>
  <c r="AM14" i="17"/>
  <c r="AM14" i="2"/>
  <c r="AM14" i="18"/>
  <c r="AM14" i="19"/>
  <c r="AM14" i="20"/>
  <c r="AM14" i="1"/>
  <c r="AM15" i="19"/>
  <c r="AM15" i="18"/>
  <c r="AM15" i="17"/>
  <c r="AM15" i="16"/>
  <c r="AM15" i="15"/>
  <c r="AN15" i="15" s="1"/>
  <c r="AM15" i="14"/>
  <c r="AM15" i="12"/>
  <c r="AM15" i="10"/>
  <c r="AM15" i="9"/>
  <c r="AM15" i="8"/>
  <c r="AM15" i="4"/>
  <c r="AM15" i="2"/>
  <c r="AM15" i="7"/>
  <c r="AN15" i="7" s="1"/>
  <c r="AM15" i="3"/>
  <c r="AM15" i="20"/>
  <c r="AM15" i="13"/>
  <c r="AM15" i="11"/>
  <c r="AM15" i="6"/>
  <c r="AM15" i="5"/>
  <c r="AN8" i="15"/>
  <c r="AH11" i="4"/>
  <c r="AM9" i="20"/>
  <c r="AN9" i="20" s="1"/>
  <c r="AM8" i="20"/>
  <c r="AN8" i="20" s="1"/>
  <c r="AM9" i="19"/>
  <c r="AN9" i="19" s="1"/>
  <c r="AM8" i="19"/>
  <c r="AN8" i="19" s="1"/>
  <c r="AM9" i="18"/>
  <c r="AN9" i="18" s="1"/>
  <c r="AM8" i="18"/>
  <c r="AN8" i="18" s="1"/>
  <c r="AM9" i="17"/>
  <c r="AN9" i="17" s="1"/>
  <c r="AM8" i="17"/>
  <c r="AN8" i="17" s="1"/>
  <c r="AM9" i="16"/>
  <c r="AN9" i="16" s="1"/>
  <c r="AM8" i="16"/>
  <c r="AN8" i="16" s="1"/>
  <c r="AM9" i="15"/>
  <c r="AN9" i="15" s="1"/>
  <c r="AM8" i="15"/>
  <c r="AM9" i="14"/>
  <c r="AN9" i="14" s="1"/>
  <c r="AM8" i="14"/>
  <c r="AN8" i="14" s="1"/>
  <c r="AM9" i="13"/>
  <c r="AN9" i="13" s="1"/>
  <c r="AM8" i="13"/>
  <c r="AN8" i="13" s="1"/>
  <c r="AM9" i="12"/>
  <c r="AN9" i="12" s="1"/>
  <c r="AM8" i="12"/>
  <c r="AN8" i="12" s="1"/>
  <c r="AM9" i="11"/>
  <c r="AN9" i="11" s="1"/>
  <c r="AM8" i="11"/>
  <c r="AN8" i="11" s="1"/>
  <c r="AM9" i="10"/>
  <c r="AN9" i="10" s="1"/>
  <c r="AM8" i="10"/>
  <c r="AN8" i="10" s="1"/>
  <c r="AM9" i="9"/>
  <c r="AN9" i="9" s="1"/>
  <c r="AM8" i="9"/>
  <c r="AN8" i="9" s="1"/>
  <c r="AM9" i="8"/>
  <c r="AN9" i="8" s="1"/>
  <c r="AM8" i="8"/>
  <c r="AN8" i="8" s="1"/>
  <c r="AM9" i="7"/>
  <c r="AN9" i="7" s="1"/>
  <c r="AM8" i="7"/>
  <c r="AN8" i="7" s="1"/>
  <c r="AM9" i="6"/>
  <c r="AN9" i="6" s="1"/>
  <c r="AM8" i="6"/>
  <c r="AN8" i="6" s="1"/>
  <c r="AM9" i="5"/>
  <c r="AM8" i="5"/>
  <c r="AN8" i="5" s="1"/>
  <c r="AM9" i="4"/>
  <c r="AN9" i="4" s="1"/>
  <c r="AM8" i="4"/>
  <c r="AN8" i="4" s="1"/>
  <c r="AM9" i="3"/>
  <c r="AN9" i="3" s="1"/>
  <c r="AM8" i="3"/>
  <c r="AN8" i="3" s="1"/>
  <c r="AM9" i="2"/>
  <c r="AN9" i="2" s="1"/>
  <c r="AM8" i="2"/>
  <c r="AN8" i="2" s="1"/>
  <c r="AN8" i="1"/>
  <c r="AI14" i="3"/>
  <c r="AI14" i="4"/>
  <c r="AI14" i="5"/>
  <c r="AI14" i="6"/>
  <c r="AI14" i="7"/>
  <c r="AI14" i="8"/>
  <c r="AI14" i="9"/>
  <c r="AI11" i="9"/>
  <c r="AI12" i="4"/>
  <c r="AH12" i="4"/>
  <c r="AI11" i="20"/>
  <c r="AH11" i="20"/>
  <c r="AI10" i="20"/>
  <c r="AH10" i="20"/>
  <c r="AI11" i="19"/>
  <c r="AH11" i="19"/>
  <c r="AH10" i="19"/>
  <c r="AI10" i="19" s="1"/>
  <c r="AI11" i="18"/>
  <c r="AH11" i="18"/>
  <c r="AI10" i="18"/>
  <c r="AH10" i="18"/>
  <c r="AI11" i="17"/>
  <c r="AH11" i="17"/>
  <c r="AI10" i="17"/>
  <c r="AH10" i="17"/>
  <c r="AI11" i="16"/>
  <c r="AH11" i="16"/>
  <c r="AI10" i="16"/>
  <c r="AH10" i="16"/>
  <c r="AI11" i="15"/>
  <c r="AH11" i="15"/>
  <c r="AI10" i="15"/>
  <c r="AH10" i="15"/>
  <c r="AI11" i="14"/>
  <c r="AH11" i="14"/>
  <c r="AI10" i="14"/>
  <c r="AH10" i="14"/>
  <c r="AI11" i="13"/>
  <c r="AH11" i="13"/>
  <c r="AI10" i="13"/>
  <c r="AH10" i="13"/>
  <c r="AI11" i="12"/>
  <c r="AH11" i="12"/>
  <c r="AI10" i="12"/>
  <c r="AH10" i="12"/>
  <c r="AI11" i="11"/>
  <c r="AH11" i="11"/>
  <c r="AI10" i="11"/>
  <c r="AH10" i="11"/>
  <c r="AI11" i="10"/>
  <c r="AH11" i="10"/>
  <c r="AI10" i="10"/>
  <c r="AH10" i="10"/>
  <c r="AH11" i="9"/>
  <c r="AI10" i="9"/>
  <c r="AH10" i="9"/>
  <c r="AI11" i="8"/>
  <c r="AH11" i="8"/>
  <c r="AI10" i="8"/>
  <c r="AH10" i="8"/>
  <c r="AI11" i="7"/>
  <c r="AH11" i="7"/>
  <c r="AI10" i="7"/>
  <c r="AH10" i="7"/>
  <c r="AI11" i="6"/>
  <c r="AH11" i="6"/>
  <c r="AI10" i="6"/>
  <c r="AH10" i="6"/>
  <c r="AI11" i="5"/>
  <c r="AH11" i="5"/>
  <c r="AI10" i="5"/>
  <c r="AH10" i="5"/>
  <c r="AI11" i="4"/>
  <c r="AI10" i="4"/>
  <c r="AH10" i="4"/>
  <c r="AI11" i="3"/>
  <c r="AH11" i="3"/>
  <c r="AH10" i="3"/>
  <c r="AI10" i="3"/>
  <c r="AI11" i="2"/>
  <c r="AH11" i="2"/>
  <c r="AI10" i="2"/>
  <c r="AH10" i="2"/>
  <c r="AH11" i="1"/>
  <c r="AI11" i="1" s="1"/>
  <c r="AH10" i="1"/>
  <c r="AI10" i="1"/>
  <c r="AH9" i="20"/>
  <c r="AI9" i="20" s="1"/>
  <c r="AH8" i="20"/>
  <c r="AI8" i="20" s="1"/>
  <c r="AH9" i="19"/>
  <c r="AI9" i="19" s="1"/>
  <c r="AH8" i="19"/>
  <c r="AI8" i="19" s="1"/>
  <c r="AH9" i="18"/>
  <c r="AI9" i="18" s="1"/>
  <c r="AH8" i="18"/>
  <c r="AI8" i="18" s="1"/>
  <c r="AH9" i="17"/>
  <c r="AI9" i="17" s="1"/>
  <c r="AH8" i="17"/>
  <c r="AI8" i="17" s="1"/>
  <c r="AH9" i="16"/>
  <c r="AI9" i="16" s="1"/>
  <c r="AH8" i="16"/>
  <c r="AI8" i="16" s="1"/>
  <c r="AH9" i="15"/>
  <c r="AI9" i="15" s="1"/>
  <c r="AH8" i="15"/>
  <c r="AI8" i="15" s="1"/>
  <c r="AH9" i="14"/>
  <c r="AI9" i="14" s="1"/>
  <c r="AH8" i="14"/>
  <c r="AI8" i="14" s="1"/>
  <c r="AH9" i="13"/>
  <c r="AI9" i="13" s="1"/>
  <c r="AH8" i="13"/>
  <c r="AI8" i="13" s="1"/>
  <c r="AH9" i="12"/>
  <c r="AI9" i="12" s="1"/>
  <c r="AH8" i="12"/>
  <c r="AI8" i="12" s="1"/>
  <c r="AH9" i="11"/>
  <c r="AI9" i="11" s="1"/>
  <c r="AH8" i="11"/>
  <c r="AI8" i="11" s="1"/>
  <c r="AH9" i="10"/>
  <c r="AI9" i="10" s="1"/>
  <c r="AH8" i="10"/>
  <c r="AI8" i="10" s="1"/>
  <c r="AH9" i="9"/>
  <c r="AI9" i="9" s="1"/>
  <c r="AH8" i="9"/>
  <c r="AI8" i="9" s="1"/>
  <c r="AH9" i="8"/>
  <c r="AI9" i="8" s="1"/>
  <c r="AH8" i="8"/>
  <c r="AI8" i="8" s="1"/>
  <c r="AH9" i="7"/>
  <c r="AI9" i="7" s="1"/>
  <c r="AH8" i="7"/>
  <c r="AI8" i="7" s="1"/>
  <c r="AH9" i="6"/>
  <c r="AI9" i="6" s="1"/>
  <c r="AH8" i="6"/>
  <c r="AI8" i="6" s="1"/>
  <c r="AH9" i="5"/>
  <c r="AI9" i="5" s="1"/>
  <c r="AH8" i="5"/>
  <c r="AI8" i="5" s="1"/>
  <c r="AH9" i="4"/>
  <c r="AI9" i="4" s="1"/>
  <c r="AH8" i="4"/>
  <c r="AI8" i="4" s="1"/>
  <c r="AH9" i="3"/>
  <c r="AI9" i="3" s="1"/>
  <c r="AH8" i="3"/>
  <c r="AI8" i="3" s="1"/>
  <c r="AH9" i="2"/>
  <c r="AI9" i="2" s="1"/>
  <c r="AH8" i="2"/>
  <c r="AI8" i="2" s="1"/>
  <c r="AH9" i="1"/>
  <c r="AI9" i="1" s="1"/>
  <c r="AH8" i="1"/>
  <c r="AI8" i="1" s="1"/>
  <c r="AH14" i="6"/>
  <c r="AI14" i="20"/>
  <c r="AH14" i="20"/>
  <c r="AI14" i="19"/>
  <c r="AH14" i="19"/>
  <c r="AI14" i="18"/>
  <c r="AH14" i="18"/>
  <c r="AI14" i="17"/>
  <c r="AH14" i="17"/>
  <c r="AI14" i="16"/>
  <c r="AH14" i="16"/>
  <c r="AI14" i="15"/>
  <c r="AH14" i="15"/>
  <c r="AI14" i="14"/>
  <c r="AH14" i="14"/>
  <c r="AI14" i="13"/>
  <c r="AH14" i="13"/>
  <c r="AI14" i="11"/>
  <c r="AH14" i="11"/>
  <c r="AI14" i="10"/>
  <c r="AH14" i="10"/>
  <c r="AH14" i="9"/>
  <c r="AH14" i="8"/>
  <c r="AH14" i="7"/>
  <c r="AH14" i="4"/>
  <c r="AH14" i="3"/>
  <c r="AI14" i="2"/>
  <c r="AH14" i="2"/>
  <c r="AH13" i="20"/>
  <c r="AI13" i="20" s="1"/>
  <c r="AH13" i="19"/>
  <c r="AI13" i="19" s="1"/>
  <c r="AH13" i="18"/>
  <c r="AI13" i="18" s="1"/>
  <c r="AH13" i="17"/>
  <c r="AI13" i="17" s="1"/>
  <c r="AH13" i="16"/>
  <c r="AI13" i="16" s="1"/>
  <c r="AH13" i="15"/>
  <c r="AI13" i="15" s="1"/>
  <c r="AH13" i="14"/>
  <c r="AI13" i="14" s="1"/>
  <c r="AH13" i="13"/>
  <c r="AI13" i="13" s="1"/>
  <c r="AH13" i="12"/>
  <c r="AI13" i="12" s="1"/>
  <c r="AI13" i="10"/>
  <c r="AH13" i="10"/>
  <c r="AH13" i="9"/>
  <c r="AI13" i="9" s="1"/>
  <c r="AH13" i="8"/>
  <c r="AI13" i="8" s="1"/>
  <c r="AH13" i="11"/>
  <c r="AI13" i="11" s="1"/>
  <c r="AH13" i="7"/>
  <c r="AI13" i="7" s="1"/>
  <c r="AI13" i="6"/>
  <c r="AH13" i="6"/>
  <c r="AH13" i="5"/>
  <c r="AI13" i="5" s="1"/>
  <c r="AH13" i="3"/>
  <c r="AI13" i="3" s="1"/>
  <c r="AH13" i="2"/>
  <c r="AI13" i="2" s="1"/>
  <c r="AH13" i="1"/>
  <c r="AI13" i="1" s="1"/>
  <c r="AI12" i="20"/>
  <c r="AH12" i="20"/>
  <c r="AI12" i="19"/>
  <c r="AH12" i="19"/>
  <c r="AI12" i="18"/>
  <c r="AH12" i="18"/>
  <c r="AI12" i="17"/>
  <c r="AH12" i="17"/>
  <c r="AI12" i="16"/>
  <c r="AH12" i="16"/>
  <c r="AI12" i="15"/>
  <c r="AH12" i="15"/>
  <c r="AI12" i="14"/>
  <c r="AH12" i="14"/>
  <c r="AI12" i="13"/>
  <c r="AH12" i="13"/>
  <c r="AI12" i="12"/>
  <c r="AH12" i="12"/>
  <c r="AI12" i="11"/>
  <c r="AH12" i="11"/>
  <c r="AH12" i="10"/>
  <c r="AI12" i="10" s="1"/>
  <c r="AI12" i="9"/>
  <c r="AH12" i="9"/>
  <c r="AH12" i="8"/>
  <c r="AI12" i="8" s="1"/>
  <c r="AI12" i="7"/>
  <c r="AH12" i="7"/>
  <c r="AH12" i="6"/>
  <c r="AI12" i="6" s="1"/>
  <c r="AI12" i="5"/>
  <c r="AH12" i="5"/>
  <c r="AH13" i="4"/>
  <c r="AI13" i="4" s="1"/>
  <c r="AI12" i="3"/>
  <c r="AH12" i="3"/>
  <c r="AI12" i="2"/>
  <c r="AH12" i="2"/>
  <c r="AH12" i="1"/>
  <c r="AI12" i="1" s="1"/>
  <c r="AC12" i="20"/>
  <c r="AD12" i="20"/>
  <c r="AC13" i="20"/>
  <c r="AD13" i="20"/>
  <c r="AC14" i="20"/>
  <c r="AD14" i="20"/>
  <c r="AC12" i="19"/>
  <c r="AD12" i="19"/>
  <c r="AC13" i="19"/>
  <c r="AD13" i="19"/>
  <c r="AC14" i="19"/>
  <c r="AD14" i="19"/>
  <c r="AC12" i="18"/>
  <c r="AD12" i="18"/>
  <c r="AC13" i="18"/>
  <c r="AD13" i="18"/>
  <c r="AC14" i="18"/>
  <c r="AD14" i="18"/>
  <c r="AC12" i="17"/>
  <c r="AD12" i="17"/>
  <c r="AC13" i="17"/>
  <c r="AD13" i="17"/>
  <c r="AC14" i="17"/>
  <c r="AD14" i="17"/>
  <c r="AC12" i="16"/>
  <c r="AD12" i="16"/>
  <c r="AC13" i="16"/>
  <c r="AD13" i="16"/>
  <c r="AC14" i="16"/>
  <c r="AD14" i="16"/>
  <c r="AC12" i="15"/>
  <c r="AD12" i="15"/>
  <c r="AC13" i="15"/>
  <c r="AD13" i="15"/>
  <c r="AC14" i="15"/>
  <c r="AD14" i="15"/>
  <c r="AC12" i="14"/>
  <c r="AD12" i="14"/>
  <c r="AC13" i="14"/>
  <c r="AD13" i="14"/>
  <c r="AC14" i="14"/>
  <c r="AD14" i="14"/>
  <c r="AC12" i="13"/>
  <c r="AD12" i="13"/>
  <c r="AC13" i="13"/>
  <c r="AD13" i="13"/>
  <c r="AC14" i="13"/>
  <c r="AD14" i="13"/>
  <c r="AC12" i="12"/>
  <c r="AD12" i="12"/>
  <c r="AC13" i="12"/>
  <c r="AD13" i="12"/>
  <c r="AC14" i="12"/>
  <c r="AD14" i="12"/>
  <c r="AC12" i="11"/>
  <c r="AD12" i="11"/>
  <c r="AC13" i="11"/>
  <c r="AD13" i="11"/>
  <c r="AC14" i="11"/>
  <c r="AD14" i="11"/>
  <c r="AC12" i="10"/>
  <c r="AD12" i="10"/>
  <c r="AC13" i="10"/>
  <c r="AD13" i="10"/>
  <c r="AC14" i="10"/>
  <c r="AD14" i="10"/>
  <c r="AC12" i="9"/>
  <c r="AD12" i="9"/>
  <c r="AC13" i="9"/>
  <c r="AD13" i="9"/>
  <c r="AC14" i="9"/>
  <c r="AD14" i="9"/>
  <c r="AC12" i="8"/>
  <c r="AD12" i="8"/>
  <c r="AC13" i="8"/>
  <c r="AD13" i="8"/>
  <c r="AC14" i="8"/>
  <c r="AD14" i="8"/>
  <c r="AC12" i="7"/>
  <c r="AD12" i="7"/>
  <c r="AC13" i="7"/>
  <c r="AD13" i="7"/>
  <c r="AC14" i="7"/>
  <c r="AD14" i="7"/>
  <c r="AC12" i="6"/>
  <c r="AD12" i="6"/>
  <c r="AC13" i="6"/>
  <c r="AD13" i="6"/>
  <c r="AC14" i="6"/>
  <c r="AD14" i="6"/>
  <c r="AC12" i="5"/>
  <c r="AD12" i="5"/>
  <c r="AC13" i="5"/>
  <c r="AD13" i="5"/>
  <c r="AC14" i="5"/>
  <c r="AD14" i="5"/>
  <c r="AC12" i="4"/>
  <c r="AD12" i="4"/>
  <c r="AC13" i="4"/>
  <c r="AD13" i="4"/>
  <c r="AC14" i="4"/>
  <c r="AD14" i="4"/>
  <c r="AC12" i="3"/>
  <c r="AD12" i="3"/>
  <c r="AC13" i="3"/>
  <c r="AD13" i="3"/>
  <c r="AC14" i="3"/>
  <c r="AD14" i="3"/>
  <c r="AC14" i="2"/>
  <c r="AD14" i="2"/>
  <c r="AC13" i="2"/>
  <c r="AD13" i="2"/>
  <c r="AC12" i="2"/>
  <c r="AD12" i="2"/>
  <c r="AC14" i="1"/>
  <c r="AD14" i="1"/>
  <c r="AC13" i="1"/>
  <c r="AD13" i="1"/>
  <c r="AC12" i="1"/>
  <c r="AD12" i="1"/>
  <c r="AH14" i="1"/>
  <c r="AI14" i="1" s="1"/>
  <c r="AD11" i="20"/>
  <c r="AC11" i="20"/>
  <c r="AC10" i="20"/>
  <c r="AD10" i="20"/>
  <c r="AD11" i="19"/>
  <c r="AC11" i="19"/>
  <c r="AC10" i="19"/>
  <c r="AD10" i="19"/>
  <c r="AD11" i="18"/>
  <c r="AC11" i="18"/>
  <c r="AD10" i="18"/>
  <c r="AC10" i="18"/>
  <c r="AD11" i="17"/>
  <c r="AC11" i="17"/>
  <c r="AC10" i="17"/>
  <c r="AD10" i="17"/>
  <c r="AD11" i="16"/>
  <c r="AC11" i="16"/>
  <c r="AC10" i="16"/>
  <c r="AD10" i="16"/>
  <c r="AD11" i="15"/>
  <c r="AC11" i="15"/>
  <c r="AD10" i="15"/>
  <c r="AC10" i="15"/>
  <c r="AD11" i="14"/>
  <c r="AE10" i="14"/>
  <c r="AD10" i="14"/>
  <c r="AC11" i="14"/>
  <c r="AC10" i="14"/>
  <c r="AC11" i="13"/>
  <c r="AD11" i="13"/>
  <c r="AC10" i="13"/>
  <c r="AD10" i="13"/>
  <c r="AD11" i="12"/>
  <c r="AC11" i="12"/>
  <c r="AD10" i="12"/>
  <c r="AE9" i="12"/>
  <c r="AC10" i="12"/>
  <c r="AD11" i="11"/>
  <c r="AC11" i="11"/>
  <c r="AD10" i="11"/>
  <c r="AC10" i="11"/>
  <c r="AD11" i="10"/>
  <c r="AC11" i="10"/>
  <c r="AD10" i="10"/>
  <c r="AC10" i="10"/>
  <c r="AD11" i="9"/>
  <c r="AC11" i="9"/>
  <c r="AD10" i="9"/>
  <c r="AC10" i="9"/>
  <c r="AD11" i="8"/>
  <c r="AC11" i="8"/>
  <c r="AD10" i="8"/>
  <c r="AC10" i="8"/>
  <c r="AD11" i="7"/>
  <c r="AC11" i="7"/>
  <c r="AC10" i="7"/>
  <c r="AD10" i="7"/>
  <c r="AD11" i="6"/>
  <c r="AC11" i="6"/>
  <c r="AE9" i="6"/>
  <c r="AC10" i="6"/>
  <c r="AD10" i="6"/>
  <c r="AD11" i="5"/>
  <c r="AC11" i="5"/>
  <c r="AC15" i="5"/>
  <c r="AC16" i="5"/>
  <c r="AC17" i="5"/>
  <c r="AC18" i="5"/>
  <c r="AC19" i="5"/>
  <c r="AC20" i="5"/>
  <c r="AC21" i="5"/>
  <c r="AD10" i="5"/>
  <c r="AC10" i="5"/>
  <c r="AD10" i="4"/>
  <c r="AC10" i="4"/>
  <c r="AD11" i="3"/>
  <c r="AC11" i="3"/>
  <c r="AD10" i="3"/>
  <c r="AC10" i="3"/>
  <c r="AC11" i="2"/>
  <c r="AD11" i="2"/>
  <c r="AC10" i="2"/>
  <c r="AD10" i="2"/>
  <c r="AC10" i="1"/>
  <c r="AC11" i="1"/>
  <c r="AD11" i="1"/>
  <c r="AE11" i="1" s="1"/>
  <c r="AD10" i="1"/>
  <c r="AE10" i="1"/>
  <c r="AC9" i="1"/>
  <c r="AC9" i="20"/>
  <c r="AD9" i="20"/>
  <c r="AC8" i="20"/>
  <c r="AD8" i="20"/>
  <c r="AC9" i="19"/>
  <c r="AD9" i="19"/>
  <c r="AC8" i="19"/>
  <c r="AD8" i="19"/>
  <c r="AC9" i="18"/>
  <c r="AD9" i="18"/>
  <c r="AC8" i="18"/>
  <c r="AD8" i="18"/>
  <c r="AC9" i="17"/>
  <c r="AD9" i="17"/>
  <c r="AC8" i="17"/>
  <c r="AD8" i="17"/>
  <c r="AC9" i="16"/>
  <c r="AD9" i="16"/>
  <c r="AC8" i="16"/>
  <c r="AD8" i="16"/>
  <c r="AC9" i="15"/>
  <c r="AD9" i="15"/>
  <c r="AC8" i="15"/>
  <c r="AD8" i="15"/>
  <c r="AC9" i="14"/>
  <c r="AD9" i="14"/>
  <c r="AC8" i="14"/>
  <c r="AD8" i="14"/>
  <c r="AC9" i="13"/>
  <c r="AD9" i="13"/>
  <c r="AC8" i="13"/>
  <c r="AD8" i="13"/>
  <c r="AC9" i="12"/>
  <c r="AD9" i="12"/>
  <c r="AC8" i="12"/>
  <c r="AD8" i="12"/>
  <c r="AC9" i="11"/>
  <c r="AD9" i="11"/>
  <c r="AC8" i="11"/>
  <c r="AD8" i="11"/>
  <c r="AC9" i="10"/>
  <c r="AD9" i="10"/>
  <c r="AC8" i="10"/>
  <c r="AD8" i="10"/>
  <c r="AC9" i="9"/>
  <c r="AD9" i="9"/>
  <c r="AC8" i="9"/>
  <c r="AD8" i="9"/>
  <c r="AC9" i="8"/>
  <c r="AD9" i="8"/>
  <c r="AC8" i="8"/>
  <c r="AD8" i="8"/>
  <c r="AC9" i="7"/>
  <c r="AD9" i="7"/>
  <c r="AC8" i="7"/>
  <c r="AD8" i="7"/>
  <c r="AC9" i="6"/>
  <c r="AD9" i="6"/>
  <c r="AC8" i="6"/>
  <c r="AD8" i="6"/>
  <c r="AC9" i="5"/>
  <c r="AD9" i="5"/>
  <c r="AC8" i="5"/>
  <c r="AD8" i="5"/>
  <c r="AC9" i="4"/>
  <c r="AD9" i="4"/>
  <c r="AC8" i="4"/>
  <c r="AD8" i="4"/>
  <c r="AC9" i="3"/>
  <c r="AD9" i="3"/>
  <c r="AC8" i="3"/>
  <c r="AD8" i="3"/>
  <c r="AC9" i="2"/>
  <c r="AD9" i="2"/>
  <c r="AC8" i="2"/>
  <c r="AD8" i="2"/>
  <c r="AD9" i="1"/>
  <c r="AP7" i="2"/>
  <c r="AR7" i="2"/>
  <c r="AP8" i="2"/>
  <c r="AR8" i="2"/>
  <c r="AP9" i="2"/>
  <c r="AR9" i="2"/>
  <c r="AP10" i="2"/>
  <c r="AR10" i="2"/>
  <c r="AP11" i="2"/>
  <c r="AR11" i="2"/>
  <c r="AP12" i="2"/>
  <c r="AR12" i="2"/>
  <c r="AP13" i="2"/>
  <c r="AR13" i="2"/>
  <c r="AP14" i="2"/>
  <c r="AR14" i="2"/>
  <c r="AP15" i="2"/>
  <c r="AR15" i="2"/>
  <c r="AC8" i="1"/>
  <c r="AD8" i="1"/>
  <c r="W9" i="13"/>
  <c r="V9" i="13"/>
  <c r="Y13" i="2"/>
  <c r="Y13" i="20"/>
  <c r="X13" i="20"/>
  <c r="Y13" i="19"/>
  <c r="X13" i="19"/>
  <c r="Y13" i="18"/>
  <c r="X13" i="18"/>
  <c r="Y13" i="17"/>
  <c r="X13" i="17"/>
  <c r="Y13" i="16"/>
  <c r="X13" i="16"/>
  <c r="Y13" i="15"/>
  <c r="X13" i="15"/>
  <c r="Y13" i="14"/>
  <c r="X13" i="14"/>
  <c r="Y13" i="13"/>
  <c r="X13" i="13"/>
  <c r="Y13" i="12"/>
  <c r="X13" i="12"/>
  <c r="Y13" i="11"/>
  <c r="X13" i="11"/>
  <c r="Y13" i="10"/>
  <c r="X13" i="10"/>
  <c r="Y13" i="9"/>
  <c r="X13" i="9"/>
  <c r="Y13" i="8"/>
  <c r="X13" i="8"/>
  <c r="Y13" i="7"/>
  <c r="X13" i="7"/>
  <c r="Y13" i="6"/>
  <c r="X13" i="6"/>
  <c r="Y13" i="5"/>
  <c r="X13" i="5"/>
  <c r="Y13" i="4"/>
  <c r="X13" i="4"/>
  <c r="Y13" i="3"/>
  <c r="X13" i="3"/>
  <c r="X13" i="2"/>
  <c r="Y13" i="1"/>
  <c r="X13" i="1"/>
  <c r="Y11" i="1"/>
  <c r="W3" i="1"/>
  <c r="Y11" i="17"/>
  <c r="Y10" i="17"/>
  <c r="Y11" i="20"/>
  <c r="Y10" i="20"/>
  <c r="X11" i="20"/>
  <c r="X10" i="20"/>
  <c r="Y11" i="19"/>
  <c r="X11" i="19"/>
  <c r="X10" i="19"/>
  <c r="Y10" i="19"/>
  <c r="Y11" i="18"/>
  <c r="X10" i="18"/>
  <c r="Y10" i="18"/>
  <c r="X10" i="17"/>
  <c r="Y11" i="16"/>
  <c r="Y10" i="16"/>
  <c r="X11" i="16"/>
  <c r="X10" i="16"/>
  <c r="X11" i="15"/>
  <c r="X10" i="15"/>
  <c r="Y11" i="15"/>
  <c r="Y10" i="15"/>
  <c r="X11" i="14"/>
  <c r="X10" i="14"/>
  <c r="Y11" i="14"/>
  <c r="Y10" i="14"/>
  <c r="Y11" i="13"/>
  <c r="Y10" i="13"/>
  <c r="Y11" i="12"/>
  <c r="X11" i="12"/>
  <c r="X10" i="12"/>
  <c r="Y10" i="12"/>
  <c r="Y11" i="11"/>
  <c r="Y10" i="11"/>
  <c r="X11" i="11"/>
  <c r="X10" i="11"/>
  <c r="Y11" i="10"/>
  <c r="Y10" i="10"/>
  <c r="X11" i="10"/>
  <c r="X10" i="10"/>
  <c r="Y11" i="9"/>
  <c r="Y10" i="9"/>
  <c r="X11" i="9"/>
  <c r="X10" i="9"/>
  <c r="Y11" i="8"/>
  <c r="Y10" i="8"/>
  <c r="X11" i="8"/>
  <c r="X10" i="8"/>
  <c r="X9" i="8"/>
  <c r="X11" i="7"/>
  <c r="X10" i="7"/>
  <c r="X9" i="7"/>
  <c r="Y11" i="7"/>
  <c r="Y10" i="7"/>
  <c r="Y11" i="6"/>
  <c r="Y10" i="6"/>
  <c r="Y11" i="5"/>
  <c r="Y10" i="5"/>
  <c r="Y11" i="4"/>
  <c r="Y10" i="4"/>
  <c r="Y11" i="3"/>
  <c r="Y10" i="3"/>
  <c r="Y11" i="2"/>
  <c r="Y10" i="2"/>
  <c r="Y10" i="1"/>
  <c r="X9" i="20"/>
  <c r="Y9" i="20"/>
  <c r="X8" i="20"/>
  <c r="Y8" i="20"/>
  <c r="X9" i="19"/>
  <c r="Y9" i="19"/>
  <c r="X8" i="19"/>
  <c r="Y8" i="19"/>
  <c r="X9" i="18"/>
  <c r="Y9" i="18"/>
  <c r="X8" i="18"/>
  <c r="Y8" i="18"/>
  <c r="X9" i="17"/>
  <c r="Y9" i="17"/>
  <c r="X8" i="17"/>
  <c r="Y8" i="17"/>
  <c r="X9" i="16"/>
  <c r="Y9" i="16"/>
  <c r="X8" i="16"/>
  <c r="Y8" i="16"/>
  <c r="X9" i="15"/>
  <c r="Y9" i="15"/>
  <c r="X8" i="15"/>
  <c r="Y8" i="15"/>
  <c r="X9" i="14"/>
  <c r="Y9" i="14"/>
  <c r="X8" i="14"/>
  <c r="Y8" i="14"/>
  <c r="X9" i="13"/>
  <c r="Y9" i="13"/>
  <c r="X8" i="13"/>
  <c r="Y8" i="13"/>
  <c r="X9" i="12"/>
  <c r="Y9" i="12"/>
  <c r="X8" i="12"/>
  <c r="Y8" i="12"/>
  <c r="X9" i="11"/>
  <c r="Y9" i="11"/>
  <c r="X8" i="11"/>
  <c r="Y8" i="11"/>
  <c r="X9" i="10"/>
  <c r="Y9" i="10"/>
  <c r="X8" i="10"/>
  <c r="Y8" i="10"/>
  <c r="X9" i="9"/>
  <c r="Y9" i="9"/>
  <c r="X8" i="9"/>
  <c r="Y8" i="9"/>
  <c r="Y9" i="8"/>
  <c r="X8" i="8"/>
  <c r="Y8" i="8"/>
  <c r="Y9" i="7"/>
  <c r="X8" i="7"/>
  <c r="Y8" i="7"/>
  <c r="X9" i="6"/>
  <c r="Y9" i="6"/>
  <c r="X8" i="6"/>
  <c r="Y8" i="6"/>
  <c r="X9" i="5"/>
  <c r="Y9" i="5"/>
  <c r="X8" i="5"/>
  <c r="Y8" i="5"/>
  <c r="X9" i="4"/>
  <c r="Y9" i="4"/>
  <c r="X8" i="4"/>
  <c r="Y8" i="4"/>
  <c r="X9" i="3"/>
  <c r="Y9" i="3"/>
  <c r="X8" i="3"/>
  <c r="Y8" i="3"/>
  <c r="X9" i="2"/>
  <c r="Y9" i="2"/>
  <c r="X8" i="2"/>
  <c r="Y8" i="2"/>
  <c r="X9" i="1"/>
  <c r="Y9" i="1"/>
  <c r="X8" i="1"/>
  <c r="Y8" i="1"/>
  <c r="AP15" i="20"/>
  <c r="AR15" i="20"/>
  <c r="AF15" i="20"/>
  <c r="AH15" i="20"/>
  <c r="AA15" i="20"/>
  <c r="AC15" i="20"/>
  <c r="AP14" i="20"/>
  <c r="AR14" i="20"/>
  <c r="AP13" i="20"/>
  <c r="AR13" i="20"/>
  <c r="AP12" i="20"/>
  <c r="AR12" i="20"/>
  <c r="AP11" i="20"/>
  <c r="AR11" i="20"/>
  <c r="AP10" i="20"/>
  <c r="AR10" i="20"/>
  <c r="AP9" i="20"/>
  <c r="AR9" i="20"/>
  <c r="AP8" i="20"/>
  <c r="AR8" i="20"/>
  <c r="AP7" i="20"/>
  <c r="AR7" i="20"/>
  <c r="AF7" i="20"/>
  <c r="AH7" i="20"/>
  <c r="AA7" i="20"/>
  <c r="AP15" i="19"/>
  <c r="AR15" i="19"/>
  <c r="AF15" i="19"/>
  <c r="AH15" i="19"/>
  <c r="AA15" i="19"/>
  <c r="AC15" i="19"/>
  <c r="AP14" i="19"/>
  <c r="AR14" i="19"/>
  <c r="AP13" i="19"/>
  <c r="AR13" i="19"/>
  <c r="AP12" i="19"/>
  <c r="AR12" i="19"/>
  <c r="AP11" i="19"/>
  <c r="AR11" i="19"/>
  <c r="AP10" i="19"/>
  <c r="AR10" i="19"/>
  <c r="AP9" i="19"/>
  <c r="AR9" i="19"/>
  <c r="AP8" i="19"/>
  <c r="AR8" i="19"/>
  <c r="AP7" i="19"/>
  <c r="AR7" i="19"/>
  <c r="AF7" i="19"/>
  <c r="AH7" i="19"/>
  <c r="AA7" i="19"/>
  <c r="AP15" i="18"/>
  <c r="AR15" i="18"/>
  <c r="AF15" i="18"/>
  <c r="AH15" i="18"/>
  <c r="AA15" i="18"/>
  <c r="AC15" i="18"/>
  <c r="AP14" i="18"/>
  <c r="AR14" i="18"/>
  <c r="AP13" i="18"/>
  <c r="AR13" i="18"/>
  <c r="AP12" i="18"/>
  <c r="AR12" i="18"/>
  <c r="AP11" i="18"/>
  <c r="AR11" i="18"/>
  <c r="AP10" i="18"/>
  <c r="AR10" i="18"/>
  <c r="AP9" i="18"/>
  <c r="AR9" i="18"/>
  <c r="AP8" i="18"/>
  <c r="AR8" i="18"/>
  <c r="AP7" i="18"/>
  <c r="AR7" i="18"/>
  <c r="AF7" i="18"/>
  <c r="AH7" i="18"/>
  <c r="AA7" i="18"/>
  <c r="AP15" i="17"/>
  <c r="AR15" i="17"/>
  <c r="AF15" i="17"/>
  <c r="AH15" i="17"/>
  <c r="AA15" i="17"/>
  <c r="AC15" i="17"/>
  <c r="AP14" i="17"/>
  <c r="AR14" i="17"/>
  <c r="AP13" i="17"/>
  <c r="AR13" i="17"/>
  <c r="AP12" i="17"/>
  <c r="AR12" i="17"/>
  <c r="AP11" i="17"/>
  <c r="AR11" i="17"/>
  <c r="AP10" i="17"/>
  <c r="AR10" i="17"/>
  <c r="AP9" i="17"/>
  <c r="AR9" i="17"/>
  <c r="AP8" i="17"/>
  <c r="AR8" i="17"/>
  <c r="AP7" i="17"/>
  <c r="AR7" i="17"/>
  <c r="AF7" i="17"/>
  <c r="AH7" i="17"/>
  <c r="AA7" i="17"/>
  <c r="AP15" i="16"/>
  <c r="AR15" i="16"/>
  <c r="AF15" i="16"/>
  <c r="AH15" i="16"/>
  <c r="AA15" i="16"/>
  <c r="AC15" i="16"/>
  <c r="AP14" i="16"/>
  <c r="AR14" i="16"/>
  <c r="AP13" i="16"/>
  <c r="AR13" i="16"/>
  <c r="AP12" i="16"/>
  <c r="AR12" i="16"/>
  <c r="AP11" i="16"/>
  <c r="AR11" i="16"/>
  <c r="AP10" i="16"/>
  <c r="AR10" i="16"/>
  <c r="AP9" i="16"/>
  <c r="AR9" i="16"/>
  <c r="AP8" i="16"/>
  <c r="AR8" i="16"/>
  <c r="AP7" i="16"/>
  <c r="AR7" i="16"/>
  <c r="AF7" i="16"/>
  <c r="AH7" i="16"/>
  <c r="AA7" i="16"/>
  <c r="AP15" i="15"/>
  <c r="AR15" i="15"/>
  <c r="AH15" i="15"/>
  <c r="AA15" i="15"/>
  <c r="AC15" i="15"/>
  <c r="AP14" i="15"/>
  <c r="AR14" i="15"/>
  <c r="AP13" i="15"/>
  <c r="AR13" i="15"/>
  <c r="AP12" i="15"/>
  <c r="AR12" i="15"/>
  <c r="AP11" i="15"/>
  <c r="AR11" i="15"/>
  <c r="AP10" i="15"/>
  <c r="AR10" i="15"/>
  <c r="AP9" i="15"/>
  <c r="AR9" i="15"/>
  <c r="AP8" i="15"/>
  <c r="AR8" i="15"/>
  <c r="AP7" i="15"/>
  <c r="AR7" i="15"/>
  <c r="AF7" i="15"/>
  <c r="AH7" i="15"/>
  <c r="AA7" i="15"/>
  <c r="AP15" i="14"/>
  <c r="AR15" i="14"/>
  <c r="AF15" i="14"/>
  <c r="AH15" i="14"/>
  <c r="AA15" i="14"/>
  <c r="AC15" i="14"/>
  <c r="AP14" i="14"/>
  <c r="AR14" i="14"/>
  <c r="AP13" i="14"/>
  <c r="AR13" i="14"/>
  <c r="AP12" i="14"/>
  <c r="AR12" i="14"/>
  <c r="AP11" i="14"/>
  <c r="AR11" i="14"/>
  <c r="AP10" i="14"/>
  <c r="AR10" i="14"/>
  <c r="AP9" i="14"/>
  <c r="AR9" i="14"/>
  <c r="AP8" i="14"/>
  <c r="AR8" i="14"/>
  <c r="AP7" i="14"/>
  <c r="AR7" i="14"/>
  <c r="AF7" i="14"/>
  <c r="AH7" i="14"/>
  <c r="AA7" i="14"/>
  <c r="AP15" i="13"/>
  <c r="AR15" i="13"/>
  <c r="AF15" i="13"/>
  <c r="AH15" i="13"/>
  <c r="AA15" i="13"/>
  <c r="AC15" i="13"/>
  <c r="V15" i="13"/>
  <c r="X15" i="13"/>
  <c r="AP14" i="13"/>
  <c r="AR14" i="13"/>
  <c r="V14" i="13"/>
  <c r="X14" i="13"/>
  <c r="AP13" i="13"/>
  <c r="AR13" i="13"/>
  <c r="AP12" i="13"/>
  <c r="AR12" i="13"/>
  <c r="AP11" i="13"/>
  <c r="AR11" i="13"/>
  <c r="AP10" i="13"/>
  <c r="AR10" i="13"/>
  <c r="AP9" i="13"/>
  <c r="AR9" i="13"/>
  <c r="AP8" i="13"/>
  <c r="AR8" i="13"/>
  <c r="AP7" i="13"/>
  <c r="AR7" i="13"/>
  <c r="AF7" i="13"/>
  <c r="AH7" i="13"/>
  <c r="AP15" i="12"/>
  <c r="AR15" i="12"/>
  <c r="AF15" i="12"/>
  <c r="AH15" i="12"/>
  <c r="AA15" i="12"/>
  <c r="AC15" i="12"/>
  <c r="AP14" i="12"/>
  <c r="AR14" i="12"/>
  <c r="AH14" i="12"/>
  <c r="AI14" i="12" s="1"/>
  <c r="AP13" i="12"/>
  <c r="AR13" i="12"/>
  <c r="AP12" i="12"/>
  <c r="AR12" i="12"/>
  <c r="AP11" i="12"/>
  <c r="AR11" i="12"/>
  <c r="AP10" i="12"/>
  <c r="AR10" i="12"/>
  <c r="AP9" i="12"/>
  <c r="AR9" i="12"/>
  <c r="AP8" i="12"/>
  <c r="AR8" i="12"/>
  <c r="AP7" i="12"/>
  <c r="AR7" i="12"/>
  <c r="AF7" i="12"/>
  <c r="AH7" i="12"/>
  <c r="AP15" i="11"/>
  <c r="AR15" i="11"/>
  <c r="AF15" i="11"/>
  <c r="AH15" i="11"/>
  <c r="AA15" i="11"/>
  <c r="AC15" i="11"/>
  <c r="AP14" i="11"/>
  <c r="AR14" i="11"/>
  <c r="AP13" i="11"/>
  <c r="AR13" i="11"/>
  <c r="AP12" i="11"/>
  <c r="AR12" i="11"/>
  <c r="AP11" i="11"/>
  <c r="AR11" i="11"/>
  <c r="AP10" i="11"/>
  <c r="AR10" i="11"/>
  <c r="AP9" i="11"/>
  <c r="AR9" i="11"/>
  <c r="AP8" i="11"/>
  <c r="AR8" i="11"/>
  <c r="AP7" i="11"/>
  <c r="AR7" i="11"/>
  <c r="AH7" i="11"/>
  <c r="AF7" i="11"/>
  <c r="AP15" i="10"/>
  <c r="AR15" i="10"/>
  <c r="AF15" i="10"/>
  <c r="AH15" i="10"/>
  <c r="AA15" i="10"/>
  <c r="AC15" i="10"/>
  <c r="AP14" i="10"/>
  <c r="AR14" i="10"/>
  <c r="AP13" i="10"/>
  <c r="AR13" i="10"/>
  <c r="AP12" i="10"/>
  <c r="AR12" i="10"/>
  <c r="AP11" i="10"/>
  <c r="AR11" i="10"/>
  <c r="AP10" i="10"/>
  <c r="AR10" i="10"/>
  <c r="AP9" i="10"/>
  <c r="AR9" i="10"/>
  <c r="AP8" i="10"/>
  <c r="AR8" i="10"/>
  <c r="AP7" i="10"/>
  <c r="AR7" i="10"/>
  <c r="AH7" i="10"/>
  <c r="AF7" i="10"/>
  <c r="AP15" i="9"/>
  <c r="AR15" i="9"/>
  <c r="AF15" i="9"/>
  <c r="AH15" i="9"/>
  <c r="AA15" i="9"/>
  <c r="AC15" i="9"/>
  <c r="AP14" i="9"/>
  <c r="AR14" i="9"/>
  <c r="AP13" i="9"/>
  <c r="AR13" i="9"/>
  <c r="AP12" i="9"/>
  <c r="AR12" i="9"/>
  <c r="AP11" i="9"/>
  <c r="AR11" i="9"/>
  <c r="AP10" i="9"/>
  <c r="AR10" i="9"/>
  <c r="AP9" i="9"/>
  <c r="AR9" i="9"/>
  <c r="AP8" i="9"/>
  <c r="AR8" i="9"/>
  <c r="AP7" i="9"/>
  <c r="AR7" i="9"/>
  <c r="AF7" i="9"/>
  <c r="AH7" i="9"/>
  <c r="AP15" i="8"/>
  <c r="AR15" i="8"/>
  <c r="AF15" i="8"/>
  <c r="AH15" i="8"/>
  <c r="AA15" i="8"/>
  <c r="AC15" i="8"/>
  <c r="AP14" i="8"/>
  <c r="AR14" i="8"/>
  <c r="AP13" i="8"/>
  <c r="AR13" i="8"/>
  <c r="AP12" i="8"/>
  <c r="AR12" i="8"/>
  <c r="AP11" i="8"/>
  <c r="AR11" i="8"/>
  <c r="AP10" i="8"/>
  <c r="AR10" i="8"/>
  <c r="AP9" i="8"/>
  <c r="AR9" i="8"/>
  <c r="AP8" i="8"/>
  <c r="AR8" i="8"/>
  <c r="AP7" i="8"/>
  <c r="AR7" i="8"/>
  <c r="AF7" i="8"/>
  <c r="AH7" i="8"/>
  <c r="AP15" i="7"/>
  <c r="AR15" i="7"/>
  <c r="AF15" i="7"/>
  <c r="AH15" i="7"/>
  <c r="AA15" i="7"/>
  <c r="AC15" i="7"/>
  <c r="AP14" i="7"/>
  <c r="AR14" i="7"/>
  <c r="AP13" i="7"/>
  <c r="AR13" i="7"/>
  <c r="AQ12" i="7"/>
  <c r="AP12" i="7"/>
  <c r="AP11" i="7"/>
  <c r="AR11" i="7"/>
  <c r="AP10" i="7"/>
  <c r="AR10" i="7"/>
  <c r="AP9" i="7"/>
  <c r="AR9" i="7"/>
  <c r="AP8" i="7"/>
  <c r="AR8" i="7"/>
  <c r="AQ7" i="7"/>
  <c r="AP7" i="7"/>
  <c r="AF7" i="7"/>
  <c r="AH7" i="7"/>
  <c r="AR12" i="7"/>
  <c r="AR7" i="7"/>
  <c r="AP15" i="6"/>
  <c r="AR15" i="6"/>
  <c r="AF15" i="6"/>
  <c r="AH15" i="6"/>
  <c r="AA15" i="6"/>
  <c r="AC15" i="6"/>
  <c r="AP14" i="6"/>
  <c r="AR14" i="6"/>
  <c r="AP13" i="6"/>
  <c r="AR13" i="6"/>
  <c r="AP12" i="6"/>
  <c r="AR12" i="6"/>
  <c r="AP11" i="6"/>
  <c r="AR11" i="6"/>
  <c r="AP10" i="6"/>
  <c r="AR10" i="6"/>
  <c r="AP9" i="6"/>
  <c r="AR9" i="6"/>
  <c r="AP8" i="6"/>
  <c r="AR8" i="6"/>
  <c r="AP7" i="6"/>
  <c r="AR7" i="6"/>
  <c r="AF7" i="6"/>
  <c r="AH7" i="6"/>
  <c r="AP15" i="5"/>
  <c r="AR15" i="5"/>
  <c r="AF15" i="5"/>
  <c r="AH15" i="5"/>
  <c r="AA15" i="5"/>
  <c r="AQ14" i="5"/>
  <c r="AP14" i="5"/>
  <c r="AH14" i="5"/>
  <c r="AQ13" i="5"/>
  <c r="AP13" i="5"/>
  <c r="AQ12" i="5"/>
  <c r="AP12" i="5"/>
  <c r="AP11" i="5"/>
  <c r="AR11" i="5"/>
  <c r="AP10" i="5"/>
  <c r="AR10" i="5"/>
  <c r="AP9" i="5"/>
  <c r="AR9" i="5"/>
  <c r="AP8" i="5"/>
  <c r="AR8" i="5"/>
  <c r="AP7" i="5"/>
  <c r="AR7" i="5"/>
  <c r="AF7" i="5"/>
  <c r="AH7" i="5"/>
  <c r="AR12" i="5"/>
  <c r="AR14" i="5"/>
  <c r="AR13" i="5"/>
  <c r="AP15" i="4"/>
  <c r="AR15" i="4"/>
  <c r="AF15" i="4"/>
  <c r="AH15" i="4"/>
  <c r="AA15" i="4"/>
  <c r="AC15" i="4"/>
  <c r="AP14" i="4"/>
  <c r="AR14" i="4"/>
  <c r="AP13" i="4"/>
  <c r="AR13" i="4"/>
  <c r="AP12" i="4"/>
  <c r="AR12" i="4"/>
  <c r="AP11" i="4"/>
  <c r="AR11" i="4"/>
  <c r="AA11" i="4"/>
  <c r="AC11" i="4"/>
  <c r="AP10" i="4"/>
  <c r="AR10" i="4"/>
  <c r="AP9" i="4"/>
  <c r="AR9" i="4"/>
  <c r="AP8" i="4"/>
  <c r="AR8" i="4"/>
  <c r="AP7" i="4"/>
  <c r="AR7" i="4"/>
  <c r="AF7" i="4"/>
  <c r="AH7" i="4"/>
  <c r="AP15" i="3"/>
  <c r="AR15" i="3"/>
  <c r="AF15" i="3"/>
  <c r="AH15" i="3"/>
  <c r="AA15" i="3"/>
  <c r="AC15" i="3"/>
  <c r="AP14" i="3"/>
  <c r="AR14" i="3"/>
  <c r="AP13" i="3"/>
  <c r="AR13" i="3"/>
  <c r="AP12" i="3"/>
  <c r="AR12" i="3"/>
  <c r="AP11" i="3"/>
  <c r="AR11" i="3"/>
  <c r="AP10" i="3"/>
  <c r="AR10" i="3"/>
  <c r="AP9" i="3"/>
  <c r="AR9" i="3"/>
  <c r="AP8" i="3"/>
  <c r="AR8" i="3"/>
  <c r="AP7" i="3"/>
  <c r="AR7" i="3"/>
  <c r="AN7" i="3"/>
  <c r="AF7" i="3"/>
  <c r="AH7" i="3"/>
  <c r="AF15" i="2"/>
  <c r="AH15" i="2"/>
  <c r="AA15" i="2"/>
  <c r="AC15" i="2"/>
  <c r="AF7" i="2"/>
  <c r="AH7"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tc={9AB473A8-92E7-494B-989F-B623E6F08498}</author>
  </authors>
  <commentList>
    <comment ref="AF12" authorId="0" shapeId="0" xr:uid="{9AB473A8-92E7-494B-989F-B623E6F08498}">
      <text>
        <t>[Comentario encadenado]
Su versión de Excel le permite leer este comentario encadenado; sin embargo, las ediciones que se apliquen se quitarán si el archivo se abre en una versión más reciente de Excel. Más información: https://go.microsoft.com/fwlink/?linkid=870924
Comentario:
    Información Reporte Sipse: ctosvigentes2024.
Nota: entre ejecución y terminados no requieren liquidación son 636.</t>
      </text>
    </comment>
  </commentList>
</comments>
</file>

<file path=xl/sharedStrings.xml><?xml version="1.0" encoding="utf-8"?>
<sst xmlns="http://schemas.openxmlformats.org/spreadsheetml/2006/main" count="3948" uniqueCount="156">
  <si>
    <r>
      <rPr>
        <b/>
        <sz val="14"/>
        <rFont val="Calibri Light"/>
        <family val="2"/>
        <scheme val="major"/>
      </rPr>
      <t>REPORTE DE METAS - PLANES DE GESTIÓN NIVEL LOCAL</t>
    </r>
    <r>
      <rPr>
        <b/>
        <sz val="11"/>
        <color theme="1"/>
        <rFont val="Calibri Light"/>
        <family val="2"/>
        <scheme val="major"/>
      </rPr>
      <t xml:space="preserve">
ALCALDÍA LOCAL DE USAQUÉN</t>
    </r>
  </si>
  <si>
    <t>VIGENCIA 2024</t>
  </si>
  <si>
    <t>PLAN ESTRATÉGICO INSTITUCIONAL</t>
  </si>
  <si>
    <t>PROCESO</t>
  </si>
  <si>
    <t>META</t>
  </si>
  <si>
    <t>INDICADOR</t>
  </si>
  <si>
    <t>RESULTADO</t>
  </si>
  <si>
    <t>I TRIMESTRE</t>
  </si>
  <si>
    <t>II TRIMESTRE</t>
  </si>
  <si>
    <t>III TRIMESTRE</t>
  </si>
  <si>
    <t>IV TRIMESTRE</t>
  </si>
  <si>
    <t>No OE</t>
  </si>
  <si>
    <t>OBJETIVO ESTRATÉGICO</t>
  </si>
  <si>
    <t xml:space="preserve">No. Meta </t>
  </si>
  <si>
    <t>META PLAN DE GESTIÓN VIGENCIA</t>
  </si>
  <si>
    <t>TIPO DE META</t>
  </si>
  <si>
    <t>NOMBRE DEL INDICADOR</t>
  </si>
  <si>
    <t>FÓRMULA DEL INDICADOR</t>
  </si>
  <si>
    <t>LÍNEA BASE</t>
  </si>
  <si>
    <t>TIPO DE PROGRAMACIÓN</t>
  </si>
  <si>
    <t>UNIDAD DE MEDIDA</t>
  </si>
  <si>
    <t>I TRI</t>
  </si>
  <si>
    <t>II TRI</t>
  </si>
  <si>
    <t>III TRI</t>
  </si>
  <si>
    <t>IV TRI</t>
  </si>
  <si>
    <t>TOTAL PROGRAMACIÓN VIGENCIA</t>
  </si>
  <si>
    <t>TIPO DE INDICADOR</t>
  </si>
  <si>
    <t>ENTREGABLE</t>
  </si>
  <si>
    <t>FUENTE DE INFORMACIÓN</t>
  </si>
  <si>
    <t>RESPONSABLES DE LA META</t>
  </si>
  <si>
    <t>DEPENDENCIA RESPONSABLE DEL REPORTE DE LA META</t>
  </si>
  <si>
    <t>NUMERADOR</t>
  </si>
  <si>
    <t>DENOMINADOR</t>
  </si>
  <si>
    <t>EJECUTADO</t>
  </si>
  <si>
    <t>% RESULTADO</t>
  </si>
  <si>
    <t>ANÁLISIS DE AVANCE</t>
  </si>
  <si>
    <t>Realizar acciones enfocadas al fortalecimiento de la gobernabilidad democrática local</t>
  </si>
  <si>
    <t>Gestión Pública Territorial Local</t>
  </si>
  <si>
    <t>1</t>
  </si>
  <si>
    <r>
      <t xml:space="preserve">Alcanzar en un </t>
    </r>
    <r>
      <rPr>
        <sz val="11"/>
        <rFont val="Calibri Light"/>
        <family val="2"/>
        <scheme val="major"/>
      </rPr>
      <t>90</t>
    </r>
    <r>
      <rPr>
        <sz val="11"/>
        <color theme="1"/>
        <rFont val="Calibri Light"/>
        <family val="2"/>
        <scheme val="major"/>
      </rPr>
      <t>% el avance de las metas del Plan de Desarrollo Local acumuladas al 30 de septiembre de 2024 (metas entregadas)</t>
    </r>
  </si>
  <si>
    <t>Retadora (mejora)</t>
  </si>
  <si>
    <t>Avance cumplimiento metas Plan de Desarrollo Local (metas entregadas)</t>
  </si>
  <si>
    <t>% de avance de metas del Plan de Desarrollo Local acumulado al 30 de septiembre de 2024</t>
  </si>
  <si>
    <t>Resultados a 31 de diciembre de 2023</t>
  </si>
  <si>
    <t>Creciente</t>
  </si>
  <si>
    <t>Porcentaje</t>
  </si>
  <si>
    <t>Efectividad</t>
  </si>
  <si>
    <t>Reporte trimestral de avance del Plan de Desarrollo Local - PDL</t>
  </si>
  <si>
    <t>MUSI</t>
  </si>
  <si>
    <t>Alcaldía Local - Área de Gestión del Desarrollo, Adminsitrativa y Financiera</t>
  </si>
  <si>
    <t>Dirección para la Gestión del Desarrollo Local</t>
  </si>
  <si>
    <t>No se realiza reporte dado que se depende de la información de la matriz unificada a la inversión la cual es publicada por la Secretaria de Planeacion y al corte 11 de abril no se encuentra oficialmente en la pagina.</t>
  </si>
  <si>
    <t>De acuerdo con lo establecido en la formulación del Plan de Gestión para las 20 Alcaldías Locales, esta meta solo se reportara con corte al 4to trimestre, dado que los valores parciales de avance tienen un amplio margen de variación  teniendo presente que los cambios de alcaldes-as locales y de equipos de trabajo inciden directamente en el avance en la contratación y ejecución de las diferentes actividades asociadas a las metas del respectivo PDL.</t>
  </si>
  <si>
    <t>De acuerdo con lo establecido en la formulación del Plan de Gestión para las 20 Alcaldías Locales, esta meta solo se reportara con corte al 4to trimestre, dado que los valores parciales de avance tienen un amplio margen de variación  teniendo presente que los cambios de alcaldes-as locales y de equipos de trabajo, inciden directamente en el avance en la contratación y ejecución de las diferentes actividades asociadas a las metas del respectivo PDL.</t>
  </si>
  <si>
    <t>N/A</t>
  </si>
  <si>
    <t>Gestión Corporativa Institucional</t>
  </si>
  <si>
    <t>2</t>
  </si>
  <si>
    <t>Girar mínimo el 63% del presupuesto comprometido constituido como obligaciones por pagar de la vigencia 2023</t>
  </si>
  <si>
    <t>Porcentaje de giros acumulados de obligaciones por pagar de la vigencia 2023</t>
  </si>
  <si>
    <t>(Giros acumulados/Presupuesto comprometido constituido como obligaciones por pagar de la vigencia 2023)*100</t>
  </si>
  <si>
    <t>Eficacia</t>
  </si>
  <si>
    <t>Reporte seguimiento mensual consolidado</t>
  </si>
  <si>
    <t>BOGDATA</t>
  </si>
  <si>
    <t>3</t>
  </si>
  <si>
    <t>Girar mínimo el 63% del presupuesto comprometido constituido como obligaciones por pagar de la vigencia 2022 y anteriores</t>
  </si>
  <si>
    <t>Porcentaje de giros acumulados de obligaciones por pagar de la vigencia 2022 y anteriores</t>
  </si>
  <si>
    <t>(Giros acumulados/Presupuesto comprometido constituido como obligaciones por pagar de la vigencia 2022 y anteriores)*100</t>
  </si>
  <si>
    <t>4</t>
  </si>
  <si>
    <t>Comprometer mínimo el 30% al 30 de junio y el 96% al 31 de diciembre del presupuesto de inversión directa de la vigencia 2024</t>
  </si>
  <si>
    <t>Porcentaje de compromiso del presupuesto de inversión directa de la vigencia 2024</t>
  </si>
  <si>
    <t>(Valor de RP de inversión directa de la vigencia  / Valor total del presupuesto de inversión directa de la Vigencia)*100</t>
  </si>
  <si>
    <t>El porcentaje de avance se deriva principalmente de la contratación de prestación de servicios minima. Esta vigencia es compleja en los compromisos y ejecución de recursos dado que ingresa la nueva administración y el cumplimiento de la meta no se ve al 100% por la falta de personal para el desarrollo de los procesos contractuales y precontractuales de las diferentes lineas de inversión local</t>
  </si>
  <si>
    <t>5</t>
  </si>
  <si>
    <r>
      <t xml:space="preserve">Girar mínimo el </t>
    </r>
    <r>
      <rPr>
        <sz val="11"/>
        <rFont val="Calibri Light"/>
        <family val="2"/>
        <scheme val="major"/>
      </rPr>
      <t>50</t>
    </r>
    <r>
      <rPr>
        <sz val="11"/>
        <color theme="1"/>
        <rFont val="Calibri Light"/>
        <family val="2"/>
        <scheme val="major"/>
      </rPr>
      <t>% del presupuesto total  disponible de inversión directa de la vigencia</t>
    </r>
  </si>
  <si>
    <t>Porcentaje de giros acumulados de inversión directa de la vigencia</t>
  </si>
  <si>
    <t>(Giros acumulados de inversión directa/Presupuesto disponible de inversión directa de la vigencia)*100</t>
  </si>
  <si>
    <t>6</t>
  </si>
  <si>
    <t>Registrar en el sistema SIPSE Local, el 100% de los contratos publicados en la plataforma SECOP II de la vigencia. (Con excepción de comodatos, procesos de contratos de corredor de seguros, convenios interadministrativos, procesos de contratación por Tienda Virtual)</t>
  </si>
  <si>
    <t>Gestión</t>
  </si>
  <si>
    <t>Porcentaje de contratos registrados en SIPSE Local</t>
  </si>
  <si>
    <t>(Número de contratos registrados en SIPSE Local /Número de contratos publicados en la plataforma SECOP II)*100%
Nota: No se tendrán en cuenta los procesos registrados en SIPSE susceptibles a cambio de base de datos y que no se puedan registrar y una vez se cuente con la debida justificación tramitada por el FDL</t>
  </si>
  <si>
    <t>Constante</t>
  </si>
  <si>
    <t>Reporte de seguimiento  consolidado</t>
  </si>
  <si>
    <t>SIPSE LOCAL y SECOP</t>
  </si>
  <si>
    <t>En el denominador (Numero de contratos registrados en SECOP), se incluyeron contratos que estan por fuera del consecutivo de la numeración, dado que aparecian como contratos registrados esta vigencia, es posible revisar y validar con el FDL.</t>
  </si>
  <si>
    <t>En el denominador (Numero de contratos registrados en SECOP), se incluyeron 4 contratos que corresponden a suministros, convenios y arrendamientos. Es decir, lo 99 contratos que no se encuentran registrados en la plataforma Sipse no se tienen en cuenta estos contratos 379 (suministro), 403 (convenio), 432 (arrendamiento inmueble) y 477 (Convenio). Lo cual arroja un porcentaje del 77,29%.</t>
  </si>
  <si>
    <t>7</t>
  </si>
  <si>
    <t>Lograr que el 100% de los contratos registrados en SIPSE-Local se encuentren, dentro del sistema, en estado “ejecución”</t>
  </si>
  <si>
    <t>Porcentaje de contratos en estado ejecución registrados en SIPSE Local</t>
  </si>
  <si>
    <t>(Número de contratos registrados en SIPSE Local en estado ejecución /Número total de contratos registrados en SECOP en estado En ejecucion o Firmado)*100%
Nota: No se tendrán en cuenta los procesos registrados en SIPSE susceptibles a cambio de base de datos y que no se puedan registrar y una vez se cuente con la debida justificación tramitada por el FDL</t>
  </si>
  <si>
    <t>SIPSE LOCAL</t>
  </si>
  <si>
    <t>Para los datos extraidos de SECOP, no se tuvieron en cuenta los contratos que se encuentran en estado suspendido y terminado. 
Por otra parte, dado que el terminar todo contrato en SIPSE se cambia automaticamente el estado a "Terminado no requiere liquidación" o "Terminado", según el tipo de contrato, pero en SECOP se mantienen en estado ejecución.
Por lo anterior, para este corte se tuvieron en cuenta esos contratos que aún se encuentran en ejecución en SECOP y que se encuentran en SIPSE en estado "Terminado no requiere liquidación" o "Terminado" para no afectar el indicador. Sin embargo, se hace el llamado para que tan pronto se cuente con todos los documentos de ejecución y pago en SECOP se cambie el estado del contrato alli para asegurar que los análisis de información que se extraen de dicha plataforma sean consecuentes con la realidad.</t>
  </si>
  <si>
    <t>8</t>
  </si>
  <si>
    <t>Registrar y actualizar al 90% la información en el Módulo de proyectos de SIPSE LOCAL de proyectos de inversión de la vigencia 2024</t>
  </si>
  <si>
    <t>Porcentaje de proyectos de inversión con información de resultados actualizada en SIPSE Local</t>
  </si>
  <si>
    <t>(Número de Proyectos de inversión con información de seguimiento actualizada en SIPSE Local / Número de Proyectos de inversión registrados en SIPSE LOCAL (SEGPLAN))*90%</t>
  </si>
  <si>
    <t>Reporte de seguimiento
consolidado</t>
  </si>
  <si>
    <t>Reporte de SIPSE Local</t>
  </si>
  <si>
    <t>De acuerdo con la comunicación enviada en el mes de junio via correo electrónico a las alcaldías locales, a los promotores de mejora y a los líderes-as de SIPSE, este indicador se midió verificando por cada proyecto vigente que: 
1. El proyecto esta conciliado (34%)
2. Las metas registradas en POAI estaban registradas y actualizadas en SIPSE (33%)
3. Cada meta POAI del proyecto, tiene asociada y activa al menos una actividad.</t>
  </si>
  <si>
    <t>9</t>
  </si>
  <si>
    <t>Registrar  al 100% la información en el Módulo de proyectos de SIPSE LOCAL de proyectos de inversión del nuevo plan de desarrollo local de la vigencia 2025 - 2028</t>
  </si>
  <si>
    <t>(Numero Proyectos de inversión registrados en SIPSE Local / Numero de Proyectos de inversión aprobados en SEGPLAN)*100%</t>
  </si>
  <si>
    <t>Este indicador solo se medira al final del cuarto trimestre, en atención a que responde al cargue de proyectos de inversión de 2025 en la herramienta SIPSE.</t>
  </si>
  <si>
    <t>Crearon proyectos en SIPSE con nombres errados y numeración que no corresponde a proyectos, lo cual genera un indicador por encima de los proyectos reales aprobados en el POAI.</t>
  </si>
  <si>
    <r>
      <rPr>
        <b/>
        <sz val="14"/>
        <rFont val="Calibri Light"/>
        <family val="2"/>
        <scheme val="major"/>
      </rPr>
      <t>REPORTE DE METAS - PLANES DE GESTIÓN NIVEL LOCAL</t>
    </r>
    <r>
      <rPr>
        <b/>
        <sz val="11"/>
        <color theme="1"/>
        <rFont val="Calibri Light"/>
        <family val="2"/>
        <scheme val="major"/>
      </rPr>
      <t xml:space="preserve">
ALCALDÍA LOCAL DE CHAPINERO</t>
    </r>
  </si>
  <si>
    <r>
      <t xml:space="preserve">Alcanzar en un </t>
    </r>
    <r>
      <rPr>
        <sz val="11"/>
        <rFont val="Calibri Light"/>
        <family val="2"/>
        <scheme val="major"/>
      </rPr>
      <t>75</t>
    </r>
    <r>
      <rPr>
        <sz val="11"/>
        <color theme="1"/>
        <rFont val="Calibri Light"/>
        <family val="2"/>
        <scheme val="major"/>
      </rPr>
      <t>% el avance de las metas del Plan de Desarrollo Local acumuladas al 30 de septiembre de 2024 (metas entregadas)</t>
    </r>
  </si>
  <si>
    <t>Girar mínimo el 65% del presupuesto comprometido constituido como obligaciones por pagar de la vigencia 2023</t>
  </si>
  <si>
    <r>
      <t xml:space="preserve">Comprometer mínimo el </t>
    </r>
    <r>
      <rPr>
        <sz val="11"/>
        <rFont val="Calibri Light"/>
        <family val="2"/>
        <scheme val="major"/>
      </rPr>
      <t>25</t>
    </r>
    <r>
      <rPr>
        <sz val="11"/>
        <color theme="1"/>
        <rFont val="Calibri Light"/>
        <family val="2"/>
        <scheme val="major"/>
      </rPr>
      <t xml:space="preserve">% al 30 de junio y el </t>
    </r>
    <r>
      <rPr>
        <sz val="11"/>
        <rFont val="Calibri Light"/>
        <family val="2"/>
        <scheme val="major"/>
      </rPr>
      <t>96</t>
    </r>
    <r>
      <rPr>
        <sz val="11"/>
        <color theme="1"/>
        <rFont val="Calibri Light"/>
        <family val="2"/>
        <scheme val="major"/>
      </rPr>
      <t>% al 31 de diciembre del presupuesto de inversión directa de la vigencia 2024</t>
    </r>
  </si>
  <si>
    <r>
      <t xml:space="preserve">Girar mínimo el </t>
    </r>
    <r>
      <rPr>
        <sz val="11"/>
        <rFont val="Calibri Light"/>
        <family val="2"/>
        <scheme val="major"/>
      </rPr>
      <t>52</t>
    </r>
    <r>
      <rPr>
        <sz val="11"/>
        <color theme="1"/>
        <rFont val="Calibri Light"/>
        <family val="2"/>
        <scheme val="major"/>
      </rPr>
      <t>% del presupuesto total  disponible de inversión directa de la vigencia</t>
    </r>
  </si>
  <si>
    <r>
      <t xml:space="preserve">Registrar en el sistema SIPSE Local, el </t>
    </r>
    <r>
      <rPr>
        <sz val="11"/>
        <rFont val="Calibri Light"/>
        <family val="2"/>
        <scheme val="major"/>
      </rPr>
      <t>100</t>
    </r>
    <r>
      <rPr>
        <sz val="11"/>
        <color theme="1"/>
        <rFont val="Calibri Light"/>
        <family val="2"/>
        <scheme val="major"/>
      </rPr>
      <t>% de los contratos publicados en la plataforma SECOP II de la vigencia. (Con excepción de comodatos, procesos de contratos de corredor de seguros, convenios interadministrativos, procesos de contratación por Tienda Virtual)</t>
    </r>
  </si>
  <si>
    <t>(Número de contratos registrados en SIPSE Local /Número de contratos publicados en la plataforma SECOP II )*100%
Nota: No se tendrán en cuenta los procesos registrados en SIPSE susceptibles a cambio de base de datos y que no se puedan registrar y una vez se cuente con la debida justificación tramitada por el FDL</t>
  </si>
  <si>
    <r>
      <t xml:space="preserve">Lograr que el </t>
    </r>
    <r>
      <rPr>
        <sz val="11"/>
        <rFont val="Calibri Light"/>
        <family val="2"/>
        <scheme val="major"/>
      </rPr>
      <t>100</t>
    </r>
    <r>
      <rPr>
        <sz val="11"/>
        <color theme="1"/>
        <rFont val="Calibri Light"/>
        <family val="2"/>
        <scheme val="major"/>
      </rPr>
      <t>% de los contratos registrados en SIPSE-Local se encuentren, dentro del sistema, en estado “ejecución”</t>
    </r>
  </si>
  <si>
    <t>=AVERAGE(AM11;'02. Chapinero'!AM11;02. Chapinero'!AM11;'02. Chapinero'!'02. Chapinero'!AM11;Chapinero'!L10AM11</t>
  </si>
  <si>
    <r>
      <rPr>
        <b/>
        <sz val="14"/>
        <rFont val="Calibri Light"/>
        <family val="2"/>
        <scheme val="major"/>
      </rPr>
      <t>REPORTE DE METAS - PLANES DE GESTIÓN NIVEL LOCAL</t>
    </r>
    <r>
      <rPr>
        <b/>
        <sz val="11"/>
        <color theme="1"/>
        <rFont val="Calibri Light"/>
        <family val="2"/>
        <scheme val="major"/>
      </rPr>
      <t xml:space="preserve">
ALCALDÍA LOCAL DE SANTA FE</t>
    </r>
  </si>
  <si>
    <t>Alcanzar en un 75% el avance de las metas del Plan de Desarrollo Local acumuladas al 30 de septiembre de 2024 (metas entregadas)</t>
  </si>
  <si>
    <t>De acuerdo con lo establecido en la formulación del Plan de Gestión para las 20 Alcaldías Locales, esta meta solo se reportará con corte al 4to trimestre, dado que los valores parciales de avance tienen un amplio margen de variación  teniendo presente que los cambios de alcaldes-as locales y de equipos de trabajo inciden directamente en el avance en la contratación y ejecución de las diferentes actividades asociadas a las metas del respectivo PDL.</t>
  </si>
  <si>
    <t>Girar mínimo el 52% del presupuesto total  disponible de inversión directa de la vigencia</t>
  </si>
  <si>
    <t>De acuerdo con la comunicación enviada en el mes de junio via correo electrónico a las alcaldías locales, a los promotores de mejora y a los líderes-as de SIPSE, este indicador se midió verificando por cada proyecto vigente que: 
1. El proyecto esta conciliado (34%)
2. Las metas registradas en POAI estaban registradas y actualizadas en SIPSE (33%)
3. Cada meta POAI del proyecto, tiene asociada y activa al menos una actividad.
Para este caso el proyecto 2136 esta desactualizado en la plataforma SIPSE (fecha de consulta 10 de julio)</t>
  </si>
  <si>
    <t xml:space="preserve">De acuerdo con la comunicación enviada en el mes de junio via correo electrónico a las alcaldías locales, a los promotores de mejora y a los líderes-as de SIPSE, este indicador se midió verificando por cada proyecto vigente que: 
1. El proyecto esta conciliado (34%)
2. Las metas registradas en POAI estaban registradas y actualizadas en SIPSE (33%)
3. Cada meta POAI del proyecto, tiene asociada y activa al menos una actividad.
Los proyectos a actualizar por el FDL de Santafé, por cuanto se encuentran desconciliados, son seis: 2136,2117,2159, 2112, 2104 y 2064.  </t>
  </si>
  <si>
    <r>
      <rPr>
        <b/>
        <sz val="14"/>
        <rFont val="Calibri Light"/>
        <family val="2"/>
        <scheme val="major"/>
      </rPr>
      <t>REPORTE DE METAS - PLANES DE GESTIÓN NIVEL LOCAL</t>
    </r>
    <r>
      <rPr>
        <b/>
        <sz val="11"/>
        <color theme="1"/>
        <rFont val="Calibri Light"/>
        <family val="2"/>
        <scheme val="major"/>
      </rPr>
      <t xml:space="preserve">
ALCALDÍA LOCAL DE SAN CRISTÓBAL</t>
    </r>
  </si>
  <si>
    <r>
      <rPr>
        <b/>
        <sz val="14"/>
        <rFont val="Calibri Light"/>
        <family val="2"/>
        <scheme val="major"/>
      </rPr>
      <t>REPORTE DE METAS - PLANES DE GESTIÓN NIVEL LOCAL</t>
    </r>
    <r>
      <rPr>
        <b/>
        <sz val="11"/>
        <color theme="1"/>
        <rFont val="Calibri Light"/>
        <family val="2"/>
        <scheme val="major"/>
      </rPr>
      <t xml:space="preserve">
ALCALDÍA LOCAL DE USME</t>
    </r>
  </si>
  <si>
    <t>Girar mínimo el 65% del presupuesto comprometido constituido como obligaciones por pagar de la vigencia 2022 y anteriores</t>
  </si>
  <si>
    <r>
      <t xml:space="preserve">Comprometer mínimo el </t>
    </r>
    <r>
      <rPr>
        <sz val="11"/>
        <rFont val="Calibri Light"/>
        <family val="2"/>
        <scheme val="major"/>
      </rPr>
      <t>30</t>
    </r>
    <r>
      <rPr>
        <sz val="11"/>
        <color theme="1"/>
        <rFont val="Calibri Light"/>
        <family val="2"/>
        <scheme val="major"/>
      </rPr>
      <t xml:space="preserve">% al 30 de junio y el </t>
    </r>
    <r>
      <rPr>
        <sz val="11"/>
        <rFont val="Calibri Light"/>
        <family val="2"/>
        <scheme val="major"/>
      </rPr>
      <t>96</t>
    </r>
    <r>
      <rPr>
        <sz val="11"/>
        <color theme="1"/>
        <rFont val="Calibri Light"/>
        <family val="2"/>
        <scheme val="major"/>
      </rPr>
      <t>% al 31 de diciembre del presupuesto de inversión directa de la vigencia 2024</t>
    </r>
  </si>
  <si>
    <t>Girar mínimo el 50% del presupuesto total  disponible de inversión directa de la vigencia</t>
  </si>
  <si>
    <r>
      <rPr>
        <b/>
        <sz val="14"/>
        <rFont val="Calibri Light"/>
        <family val="2"/>
        <scheme val="major"/>
      </rPr>
      <t>REPORTE DE METAS - PLANES DE GESTIÓN NIVEL LOCAL</t>
    </r>
    <r>
      <rPr>
        <b/>
        <sz val="11"/>
        <color theme="1"/>
        <rFont val="Calibri Light"/>
        <family val="2"/>
        <scheme val="major"/>
      </rPr>
      <t xml:space="preserve">
ALCALDÍA LOCAL DE TUNJUELITO</t>
    </r>
  </si>
  <si>
    <t>No se evidencia el cargue de contrato en ejecución alguno en SIPSE Local</t>
  </si>
  <si>
    <r>
      <rPr>
        <b/>
        <sz val="14"/>
        <rFont val="Calibri Light"/>
        <family val="2"/>
        <scheme val="major"/>
      </rPr>
      <t>REPORTE DE METAS - PLANES DE GESTIÓN NIVEL LOCAL</t>
    </r>
    <r>
      <rPr>
        <b/>
        <sz val="11"/>
        <color theme="1"/>
        <rFont val="Calibri Light"/>
        <family val="2"/>
        <scheme val="major"/>
      </rPr>
      <t xml:space="preserve">
ALCALDÍA LOCAL DE BOSA</t>
    </r>
  </si>
  <si>
    <r>
      <t xml:space="preserve">Alcanzar en un </t>
    </r>
    <r>
      <rPr>
        <sz val="11"/>
        <rFont val="Calibri Light"/>
        <family val="2"/>
        <scheme val="major"/>
      </rPr>
      <t>80</t>
    </r>
    <r>
      <rPr>
        <sz val="11"/>
        <color theme="1"/>
        <rFont val="Calibri Light"/>
        <family val="2"/>
        <scheme val="major"/>
      </rPr>
      <t>% el avance de las metas del Plan de Desarrollo Local acumuladas al 30 de septiembre de 2024 (metas entregadas)</t>
    </r>
  </si>
  <si>
    <r>
      <rPr>
        <b/>
        <sz val="14"/>
        <rFont val="Calibri Light"/>
        <family val="2"/>
        <scheme val="major"/>
      </rPr>
      <t>REPORTE DE METAS - PLANES DE GESTIÓN NIVEL LOCAL</t>
    </r>
    <r>
      <rPr>
        <b/>
        <sz val="11"/>
        <color theme="1"/>
        <rFont val="Calibri Light"/>
        <family val="2"/>
        <scheme val="major"/>
      </rPr>
      <t xml:space="preserve">
ALCALDÍA LOCAL DE KENNEDY</t>
    </r>
  </si>
  <si>
    <t>Alcanzar en un 85% el avance de las metas del Plan de Desarrollo Local acumuladas al 30 de septiembre de 2024 (metas entregadas)</t>
  </si>
  <si>
    <r>
      <rPr>
        <b/>
        <sz val="14"/>
        <rFont val="Calibri Light"/>
        <family val="2"/>
        <scheme val="major"/>
      </rPr>
      <t>REPORTE DE METAS - PLANES DE GESTIÓN NIVEL LOCAL</t>
    </r>
    <r>
      <rPr>
        <b/>
        <sz val="11"/>
        <color theme="1"/>
        <rFont val="Calibri Light"/>
        <family val="2"/>
        <scheme val="major"/>
      </rPr>
      <t xml:space="preserve">
ALCALDÍA LOCAL DE FONTIBÓN</t>
    </r>
  </si>
  <si>
    <r>
      <t xml:space="preserve">Registrar y actualizar al </t>
    </r>
    <r>
      <rPr>
        <sz val="11"/>
        <rFont val="Calibri Light"/>
        <family val="2"/>
        <scheme val="major"/>
      </rPr>
      <t>90</t>
    </r>
    <r>
      <rPr>
        <sz val="11"/>
        <color theme="1"/>
        <rFont val="Calibri Light"/>
        <family val="2"/>
        <scheme val="major"/>
      </rPr>
      <t>% la información en el Módulo de proyectos de SIPSE LOCAL de proyectos de inversión de la vigencia 2024</t>
    </r>
  </si>
  <si>
    <t>De acuerdo con la comunicación enviada en el mes de junio via correo electrónico a las alcaldías locales, a los promotores de mejora y a los líderes-as de SIPSE, este indicador se midió verificando por cada proyecto vigente que: 
1. El proyecto esta conciliado (34%)
2. Las metas registradas en POAI estaban registradas y actualizadas en SIPSE (33%)
3. Cada meta POAI del proyecto, tiene asociada y activa al menos una actividad.
Los proyectos a actualizar por el FDL de Fontibón, por cuanto se encuentran desconciliados, son tres: 1767, 1769 y 2007.</t>
  </si>
  <si>
    <r>
      <t xml:space="preserve">Registrar  al </t>
    </r>
    <r>
      <rPr>
        <sz val="11"/>
        <rFont val="Calibri Light"/>
        <family val="2"/>
        <scheme val="major"/>
      </rPr>
      <t>100</t>
    </r>
    <r>
      <rPr>
        <sz val="11"/>
        <color theme="1"/>
        <rFont val="Calibri Light"/>
        <family val="2"/>
        <scheme val="major"/>
      </rPr>
      <t>% la información en el Módulo de proyectos de SIPSE LOCAL de proyectos de inversión del nuevo plan de desarrollo local de la vigencia 2025 - 2028</t>
    </r>
  </si>
  <si>
    <r>
      <rPr>
        <b/>
        <sz val="14"/>
        <rFont val="Calibri Light"/>
        <family val="2"/>
        <scheme val="major"/>
      </rPr>
      <t>REPORTE DE METAS - PLANES DE GESTIÓN NIVEL LOCAL</t>
    </r>
    <r>
      <rPr>
        <b/>
        <sz val="11"/>
        <color theme="1"/>
        <rFont val="Calibri Light"/>
        <family val="2"/>
        <scheme val="major"/>
      </rPr>
      <t xml:space="preserve">
ALCALDÍA LOCAL DE ENGATIVÁ</t>
    </r>
  </si>
  <si>
    <r>
      <rPr>
        <b/>
        <sz val="14"/>
        <rFont val="Calibri Light"/>
        <family val="2"/>
        <scheme val="major"/>
      </rPr>
      <t>REPORTE DE METAS - PLANES DE GESTIÓN NIVEL LOCAL</t>
    </r>
    <r>
      <rPr>
        <b/>
        <sz val="11"/>
        <color theme="1"/>
        <rFont val="Calibri Light"/>
        <family val="2"/>
        <scheme val="major"/>
      </rPr>
      <t xml:space="preserve">
ALCALDÍA LOCAL DE SUBA</t>
    </r>
  </si>
  <si>
    <t>=AVERAGE(AH11,</t>
  </si>
  <si>
    <r>
      <rPr>
        <b/>
        <sz val="14"/>
        <rFont val="Calibri Light"/>
        <family val="2"/>
        <scheme val="major"/>
      </rPr>
      <t>REPORTE DE METAS - PLANES DE GESTIÓN NIVEL LOCAL</t>
    </r>
    <r>
      <rPr>
        <b/>
        <sz val="11"/>
        <color theme="1"/>
        <rFont val="Calibri Light"/>
        <family val="2"/>
        <scheme val="major"/>
      </rPr>
      <t xml:space="preserve">
ALCALDÍA LOCAL DE BARRIOS UNIDOS</t>
    </r>
  </si>
  <si>
    <r>
      <rPr>
        <b/>
        <sz val="14"/>
        <rFont val="Calibri Light"/>
        <family val="2"/>
        <scheme val="major"/>
      </rPr>
      <t>REPORTE DE METAS - PLANES DE GESTIÓN NIVEL LOCAL</t>
    </r>
    <r>
      <rPr>
        <b/>
        <sz val="11"/>
        <color theme="1"/>
        <rFont val="Calibri Light"/>
        <family val="2"/>
        <scheme val="major"/>
      </rPr>
      <t xml:space="preserve">
ALCALDÍA LOCAL DE TEUSAQUILLO</t>
    </r>
  </si>
  <si>
    <t xml:space="preserve"> </t>
  </si>
  <si>
    <t>(Giros acumulados/Presupuesto comprometido constituido como obligaciones por pagar de la vigencia 2022 y anteriores-9.848.559.713)*100%</t>
  </si>
  <si>
    <t>Se realizó un giro por $1.408.690.004 del contrato 88 de 2016 que hace parte de los contratos que fueron descontados de los compromisos por tener problemas, por lo tanto se descuenta este valor de los giros acumulados para corregir la distorsión del indicador</t>
  </si>
  <si>
    <t>Se realizó un giro por $1.408.690.004 del contrato 88 de 2016 que hace parte de los contratos que fueron descontados de los compromisos por tener problemas, por lo tanto se descuenta este valor de los giros acumulados para corregir la posible distorsión del indicador</t>
  </si>
  <si>
    <r>
      <t xml:space="preserve">Comprometer mínimo el </t>
    </r>
    <r>
      <rPr>
        <sz val="11"/>
        <rFont val="Calibri Light"/>
        <family val="2"/>
        <scheme val="major"/>
      </rPr>
      <t>23</t>
    </r>
    <r>
      <rPr>
        <sz val="11"/>
        <color theme="1"/>
        <rFont val="Calibri Light"/>
        <family val="2"/>
        <scheme val="major"/>
      </rPr>
      <t xml:space="preserve">% al 30 de junio y el </t>
    </r>
    <r>
      <rPr>
        <sz val="11"/>
        <rFont val="Calibri Light"/>
        <family val="2"/>
        <scheme val="major"/>
      </rPr>
      <t>96</t>
    </r>
    <r>
      <rPr>
        <sz val="11"/>
        <color theme="1"/>
        <rFont val="Calibri Light"/>
        <family val="2"/>
        <scheme val="major"/>
      </rPr>
      <t>% al 31 de diciembre del presupuesto de inversión directa de la vigencia 2024</t>
    </r>
  </si>
  <si>
    <r>
      <rPr>
        <b/>
        <sz val="14"/>
        <rFont val="Calibri Light"/>
        <family val="2"/>
        <scheme val="major"/>
      </rPr>
      <t>REPORTE DE METAS - PLANES DE GESTIÓN NIVEL LOCAL</t>
    </r>
    <r>
      <rPr>
        <b/>
        <sz val="11"/>
        <color theme="1"/>
        <rFont val="Calibri Light"/>
        <family val="2"/>
        <scheme val="major"/>
      </rPr>
      <t xml:space="preserve">
ALCALDÍA LOCAL DE LOS MÁRTIRES</t>
    </r>
  </si>
  <si>
    <t>Girar mínimo el 60% del presupuesto comprometido constituido como obligaciones por pagar de la vigencia 2022 y anteriores</t>
  </si>
  <si>
    <t>Registrar en el sistema SIPSE Local, el 98% de los contratos publicados en la plataforma SECOP II de la vigencia. (Con excepción de comodatos, procesos de contratos de corredor de seguros, convenios interadministrativos, procesos de contratación por Tienda Virtual)</t>
  </si>
  <si>
    <r>
      <rPr>
        <b/>
        <sz val="14"/>
        <rFont val="Calibri Light"/>
        <family val="2"/>
        <scheme val="major"/>
      </rPr>
      <t>REPORTE DE METAS - PLANES DE GESTIÓN NIVEL LOCAL</t>
    </r>
    <r>
      <rPr>
        <b/>
        <sz val="11"/>
        <color theme="1"/>
        <rFont val="Calibri Light"/>
        <family val="2"/>
        <scheme val="major"/>
      </rPr>
      <t xml:space="preserve">
ALCALDÍA LOCAL DE ANTONIO NARIÑO</t>
    </r>
  </si>
  <si>
    <r>
      <rPr>
        <b/>
        <sz val="14"/>
        <rFont val="Calibri Light"/>
        <family val="2"/>
        <scheme val="major"/>
      </rPr>
      <t>REPORTE DE METAS - PLANES DE GESTIÓN NIVEL LOCAL</t>
    </r>
    <r>
      <rPr>
        <b/>
        <sz val="11"/>
        <color theme="1"/>
        <rFont val="Calibri Light"/>
        <family val="2"/>
        <scheme val="major"/>
      </rPr>
      <t xml:space="preserve">
ALCALDÍA LOCAL DE PUENTE ARANDA</t>
    </r>
  </si>
  <si>
    <r>
      <rPr>
        <b/>
        <sz val="14"/>
        <rFont val="Calibri Light"/>
        <family val="2"/>
        <scheme val="major"/>
      </rPr>
      <t>REPORTE DE METAS - PLANES DE GESTIÓN NIVEL LOCAL</t>
    </r>
    <r>
      <rPr>
        <b/>
        <sz val="11"/>
        <color theme="1"/>
        <rFont val="Calibri Light"/>
        <family val="2"/>
        <scheme val="major"/>
      </rPr>
      <t xml:space="preserve">
ALCALDÍA LOCAL DE LA CANDELARIA</t>
    </r>
  </si>
  <si>
    <r>
      <rPr>
        <b/>
        <sz val="14"/>
        <rFont val="Calibri Light"/>
        <family val="2"/>
        <scheme val="major"/>
      </rPr>
      <t>REPORTE DE METAS - PLANES DE GESTIÓN NIVEL LOCAL</t>
    </r>
    <r>
      <rPr>
        <b/>
        <sz val="11"/>
        <color theme="1"/>
        <rFont val="Calibri Light"/>
        <family val="2"/>
        <scheme val="major"/>
      </rPr>
      <t xml:space="preserve">
ALCALDÍA LOCAL DE RAFAEL URIBE URIBE</t>
    </r>
  </si>
  <si>
    <t>Para la vigencia tiene 30 proyectos con recursos, pero 20 de ellos estan sin actualizar(es decir, no estan conciliados, no tienen las metas POAI activas, no tienen actividades asociadas para la vigencia)</t>
  </si>
  <si>
    <r>
      <rPr>
        <b/>
        <sz val="14"/>
        <rFont val="Calibri Light"/>
        <family val="2"/>
        <scheme val="major"/>
      </rPr>
      <t>REPORTE DE METAS - PLANES DE GESTIÓN NIVEL LOCAL</t>
    </r>
    <r>
      <rPr>
        <b/>
        <sz val="11"/>
        <color theme="1"/>
        <rFont val="Calibri Light"/>
        <family val="2"/>
        <scheme val="major"/>
      </rPr>
      <t xml:space="preserve">
ALCALDÍA LOCAL DE CIUDAD BOLÍVAR</t>
    </r>
  </si>
  <si>
    <r>
      <t xml:space="preserve">Girar mínimo el </t>
    </r>
    <r>
      <rPr>
        <sz val="11"/>
        <rFont val="Calibri Light"/>
        <family val="2"/>
        <scheme val="major"/>
      </rPr>
      <t>63</t>
    </r>
    <r>
      <rPr>
        <sz val="11"/>
        <color theme="1"/>
        <rFont val="Calibri Light"/>
        <family val="2"/>
        <scheme val="major"/>
      </rPr>
      <t>% del presupuesto comprometido constituido como obligaciones por pagar de la vigencia 2023</t>
    </r>
  </si>
  <si>
    <r>
      <rPr>
        <b/>
        <sz val="14"/>
        <rFont val="Calibri Light"/>
        <family val="2"/>
        <scheme val="major"/>
      </rPr>
      <t>REPORTE DE METAS - PLANES DE GESTIÓN NIVEL LOCAL</t>
    </r>
    <r>
      <rPr>
        <b/>
        <sz val="11"/>
        <color theme="1"/>
        <rFont val="Calibri Light"/>
        <family val="2"/>
        <scheme val="major"/>
      </rPr>
      <t xml:space="preserve">
ALCALDÍA LOCAL DE SUMAPAZ</t>
    </r>
  </si>
  <si>
    <t>Girar mínimo el 45% del presupuesto total  disponible de inversión directa de la vigencia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</si>
</sst>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409]* #,##0_ ;_-[$$-409]* \-#,##0\ ;_-[$$-409]* &quot;-&quot;??_ ;_-@_ "/>
    <numFmt numFmtId="165" formatCode="_-* #,##0_-;\-* #,##0_-;_-* &quot;-&quot;??_-;_-@_-"/>
    <numFmt numFmtId="166" formatCode="0.0%"/>
  </numFmts>
  <fonts count="11" x14ac:knownFonts="1">
    <font>
      <sz val="11"/>
      <color theme="1"/>
      <name val="Calibri"/>
      <family val="2"/>
      <scheme val="minor"/>
    </font>
    <font>
      <sz val="11"/>
      <color theme="1"/>
      <name val="Calibri"/>
      <family val="2"/>
      <scheme val="minor"/>
    </font>
    <font>
      <b/>
      <sz val="11"/>
      <color theme="1"/>
      <name val="Calibri Light"/>
      <family val="2"/>
      <scheme val="major"/>
    </font>
    <font>
      <b/>
      <sz val="14"/>
      <name val="Calibri Light"/>
      <family val="2"/>
      <scheme val="major"/>
    </font>
    <font>
      <sz val="11"/>
      <color theme="1"/>
      <name val="Calibri Light"/>
      <family val="2"/>
      <scheme val="major"/>
    </font>
    <font>
      <sz val="11"/>
      <name val="Calibri Light"/>
      <family val="2"/>
      <scheme val="major"/>
    </font>
    <font>
      <sz val="11"/>
      <color rgb="FF000000"/>
      <name val="Aptos Narrow"/>
      <family val="2"/>
    </font>
    <font>
      <sz val="11"/>
      <color theme="1"/>
      <name val="Calibri Light"/>
      <scheme val="major"/>
    </font>
    <font>
      <sz val="11"/>
      <color theme="0"/>
      <name val="Calibri Light"/>
      <family val="2"/>
      <scheme val="major"/>
    </font>
    <font>
      <sz val="11"/>
      <color rgb="FF000000"/>
      <name val="Calibri Light"/>
      <family val="2"/>
      <scheme val="major"/>
    </font>
    <font>
      <sz val="11"/>
      <color rgb="FF000000"/>
      <name val="Calibri Light"/>
      <scheme val="major"/>
    </font>
  </fonts>
  <fills count="10">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rgb="FF0070C0"/>
        <bgColor indexed="64"/>
      </patternFill>
    </fill>
    <fill>
      <patternFill patternType="solid">
        <fgColor rgb="FFFFFF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9" fontId="1" fillId="0" borderId="0" applyFont="0" applyFill="0" applyBorder="0" applyAlignment="0" applyProtection="0"/>
  </cellStyleXfs>
  <cellXfs count="121">
    <xf numFmtId="0" fontId="0" fillId="0" borderId="0" xfId="0"/>
    <xf numFmtId="0" fontId="4" fillId="2" borderId="0" xfId="0" applyFont="1" applyFill="1" applyAlignment="1">
      <alignment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4" fillId="0" borderId="0" xfId="0" applyFont="1" applyAlignment="1">
      <alignment wrapText="1"/>
    </xf>
    <xf numFmtId="0" fontId="2" fillId="5" borderId="1"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7"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49" fontId="4" fillId="0" borderId="1" xfId="0" applyNumberFormat="1" applyFont="1" applyBorder="1" applyAlignment="1">
      <alignment horizontal="center" vertical="center" wrapText="1"/>
    </xf>
    <xf numFmtId="10" fontId="4" fillId="0" borderId="1" xfId="0" applyNumberFormat="1" applyFont="1" applyBorder="1" applyAlignment="1">
      <alignment horizontal="justify" vertical="center" wrapText="1"/>
    </xf>
    <xf numFmtId="9" fontId="4" fillId="0" borderId="1" xfId="0" applyNumberFormat="1" applyFont="1" applyBorder="1" applyAlignment="1">
      <alignment horizontal="justify" vertical="center" wrapText="1"/>
    </xf>
    <xf numFmtId="1" fontId="4" fillId="0" borderId="1" xfId="0" applyNumberFormat="1" applyFont="1" applyBorder="1" applyAlignment="1">
      <alignment horizontal="justify" vertical="center" wrapText="1"/>
    </xf>
    <xf numFmtId="9" fontId="4" fillId="0" borderId="1" xfId="1" applyFont="1" applyBorder="1" applyAlignment="1">
      <alignment horizontal="justify" vertical="center" wrapText="1"/>
    </xf>
    <xf numFmtId="0" fontId="4" fillId="0" borderId="0" xfId="0" applyFont="1" applyAlignment="1">
      <alignment horizontal="justify" vertical="center" wrapText="1"/>
    </xf>
    <xf numFmtId="0" fontId="2" fillId="2" borderId="0" xfId="0" applyFont="1" applyFill="1" applyAlignment="1">
      <alignment vertical="center" wrapText="1"/>
    </xf>
    <xf numFmtId="0" fontId="4" fillId="2" borderId="0" xfId="0" applyFont="1" applyFill="1" applyAlignment="1">
      <alignment vertical="center" wrapText="1"/>
    </xf>
    <xf numFmtId="10" fontId="4" fillId="0" borderId="1" xfId="0" applyNumberFormat="1" applyFont="1" applyBorder="1" applyAlignment="1">
      <alignment horizontal="right" vertical="center" wrapText="1"/>
    </xf>
    <xf numFmtId="164" fontId="4" fillId="0" borderId="1" xfId="0" applyNumberFormat="1" applyFont="1" applyBorder="1" applyAlignment="1">
      <alignment horizontal="right" vertical="center" wrapText="1"/>
    </xf>
    <xf numFmtId="0" fontId="6" fillId="0" borderId="1" xfId="0" applyFont="1" applyBorder="1"/>
    <xf numFmtId="0" fontId="6" fillId="0" borderId="8" xfId="0" applyFont="1" applyBorder="1"/>
    <xf numFmtId="10" fontId="6" fillId="0" borderId="8" xfId="0" applyNumberFormat="1" applyFont="1" applyBorder="1"/>
    <xf numFmtId="0" fontId="4" fillId="2" borderId="1" xfId="0" applyFont="1" applyFill="1" applyBorder="1" applyAlignment="1">
      <alignment horizontal="center" vertical="center" wrapText="1"/>
    </xf>
    <xf numFmtId="0" fontId="4" fillId="2" borderId="1" xfId="0" applyFont="1" applyFill="1" applyBorder="1" applyAlignment="1">
      <alignment horizontal="justify" vertical="center" wrapText="1"/>
    </xf>
    <xf numFmtId="49" fontId="4" fillId="2" borderId="1" xfId="0" applyNumberFormat="1" applyFont="1" applyFill="1" applyBorder="1" applyAlignment="1">
      <alignment horizontal="center" vertical="center" wrapText="1"/>
    </xf>
    <xf numFmtId="9" fontId="4" fillId="2" borderId="1" xfId="0" applyNumberFormat="1" applyFont="1" applyFill="1" applyBorder="1" applyAlignment="1">
      <alignment horizontal="justify" vertical="center" wrapText="1"/>
    </xf>
    <xf numFmtId="9" fontId="4" fillId="2" borderId="1" xfId="1" applyFont="1" applyFill="1" applyBorder="1" applyAlignment="1">
      <alignment horizontal="justify" vertical="center" wrapText="1"/>
    </xf>
    <xf numFmtId="164" fontId="4" fillId="2" borderId="1" xfId="0" applyNumberFormat="1" applyFont="1" applyFill="1" applyBorder="1" applyAlignment="1">
      <alignment horizontal="right" vertical="center" wrapText="1"/>
    </xf>
    <xf numFmtId="10" fontId="4" fillId="2" borderId="1" xfId="0" applyNumberFormat="1" applyFont="1" applyFill="1" applyBorder="1" applyAlignment="1">
      <alignment horizontal="right" vertical="center" wrapText="1"/>
    </xf>
    <xf numFmtId="0" fontId="4" fillId="2" borderId="0" xfId="0" applyFont="1" applyFill="1" applyAlignment="1">
      <alignment horizontal="justify" vertical="center" wrapText="1"/>
    </xf>
    <xf numFmtId="164" fontId="4" fillId="2" borderId="0" xfId="0" applyNumberFormat="1" applyFont="1" applyFill="1" applyAlignment="1">
      <alignment wrapText="1"/>
    </xf>
    <xf numFmtId="2" fontId="7" fillId="2" borderId="0" xfId="0" applyNumberFormat="1" applyFont="1" applyFill="1" applyAlignment="1">
      <alignment wrapText="1"/>
    </xf>
    <xf numFmtId="0" fontId="4" fillId="2" borderId="0" xfId="0" applyFont="1" applyFill="1" applyAlignment="1">
      <alignment horizontal="center" vertical="center" wrapText="1"/>
    </xf>
    <xf numFmtId="164" fontId="4" fillId="0" borderId="1" xfId="0" applyNumberFormat="1" applyFont="1" applyBorder="1" applyAlignment="1">
      <alignment horizontal="justify" vertical="center" wrapText="1"/>
    </xf>
    <xf numFmtId="10" fontId="4" fillId="0" borderId="1" xfId="0" applyNumberFormat="1" applyFont="1" applyBorder="1" applyAlignment="1">
      <alignment horizontal="center" vertical="center" wrapText="1"/>
    </xf>
    <xf numFmtId="0" fontId="4" fillId="2" borderId="0" xfId="0" applyFont="1" applyFill="1" applyAlignment="1">
      <alignment horizontal="center" wrapText="1"/>
    </xf>
    <xf numFmtId="0" fontId="4" fillId="0" borderId="0" xfId="0" applyFont="1" applyAlignment="1">
      <alignment horizontal="center" wrapText="1"/>
    </xf>
    <xf numFmtId="164" fontId="4" fillId="2" borderId="1" xfId="0" applyNumberFormat="1" applyFont="1" applyFill="1" applyBorder="1" applyAlignment="1">
      <alignment horizontal="justify" vertical="center" wrapText="1"/>
    </xf>
    <xf numFmtId="10" fontId="4" fillId="2" borderId="1" xfId="0" applyNumberFormat="1" applyFont="1" applyFill="1" applyBorder="1" applyAlignment="1">
      <alignment horizontal="center" vertical="center" wrapText="1"/>
    </xf>
    <xf numFmtId="9" fontId="4" fillId="2" borderId="1" xfId="0" applyNumberFormat="1" applyFont="1" applyFill="1" applyBorder="1" applyAlignment="1">
      <alignment horizontal="center" vertical="center" wrapText="1"/>
    </xf>
    <xf numFmtId="9" fontId="4" fillId="2" borderId="1" xfId="0" applyNumberFormat="1" applyFont="1" applyFill="1" applyBorder="1" applyAlignment="1">
      <alignment horizontal="right" vertical="center" wrapText="1"/>
    </xf>
    <xf numFmtId="9" fontId="4" fillId="0" borderId="1" xfId="1" applyFont="1" applyFill="1" applyBorder="1" applyAlignment="1">
      <alignment horizontal="justify" vertical="center" wrapText="1"/>
    </xf>
    <xf numFmtId="9" fontId="4" fillId="0" borderId="1" xfId="0" applyNumberFormat="1" applyFont="1" applyBorder="1" applyAlignment="1">
      <alignment horizontal="center" vertical="center" wrapText="1"/>
    </xf>
    <xf numFmtId="9" fontId="4" fillId="0" borderId="1" xfId="0" applyNumberFormat="1" applyFont="1" applyBorder="1" applyAlignment="1">
      <alignment horizontal="right" vertical="center" wrapText="1"/>
    </xf>
    <xf numFmtId="43" fontId="4" fillId="0" borderId="1" xfId="0" applyNumberFormat="1" applyFont="1" applyBorder="1" applyAlignment="1">
      <alignment horizontal="justify" vertical="center" wrapText="1"/>
    </xf>
    <xf numFmtId="1" fontId="4" fillId="0" borderId="1" xfId="1" applyNumberFormat="1" applyFont="1" applyFill="1" applyBorder="1" applyAlignment="1">
      <alignment horizontal="justify" vertical="center" wrapText="1"/>
    </xf>
    <xf numFmtId="10" fontId="4" fillId="0" borderId="1" xfId="1" applyNumberFormat="1" applyFont="1" applyFill="1" applyBorder="1" applyAlignment="1">
      <alignment horizontal="justify" vertical="center" wrapText="1"/>
    </xf>
    <xf numFmtId="0" fontId="4" fillId="0" borderId="1" xfId="1" applyNumberFormat="1" applyFont="1" applyFill="1" applyBorder="1" applyAlignment="1">
      <alignment horizontal="justify" vertical="center" wrapText="1"/>
    </xf>
    <xf numFmtId="166" fontId="4" fillId="0" borderId="1" xfId="1" applyNumberFormat="1" applyFont="1" applyFill="1" applyBorder="1" applyAlignment="1">
      <alignment horizontal="justify" vertical="center" wrapText="1"/>
    </xf>
    <xf numFmtId="166" fontId="4" fillId="0" borderId="1" xfId="0" applyNumberFormat="1" applyFont="1" applyBorder="1" applyAlignment="1">
      <alignment horizontal="justify" vertical="center" wrapText="1"/>
    </xf>
    <xf numFmtId="9" fontId="7" fillId="0" borderId="1" xfId="0" applyNumberFormat="1" applyFont="1" applyBorder="1" applyAlignment="1">
      <alignment horizontal="center" vertical="center" wrapText="1"/>
    </xf>
    <xf numFmtId="0" fontId="7" fillId="0" borderId="1" xfId="0" applyFont="1" applyBorder="1" applyAlignment="1">
      <alignment horizontal="justify" vertical="center" wrapText="1"/>
    </xf>
    <xf numFmtId="0" fontId="5" fillId="0" borderId="1" xfId="0" applyFont="1" applyBorder="1" applyAlignment="1">
      <alignment horizontal="justify" vertical="center" wrapText="1"/>
    </xf>
    <xf numFmtId="9" fontId="7" fillId="0" borderId="1" xfId="0" applyNumberFormat="1" applyFont="1" applyBorder="1" applyAlignment="1">
      <alignment horizontal="justify" vertical="center" wrapText="1"/>
    </xf>
    <xf numFmtId="10" fontId="7" fillId="0" borderId="1" xfId="0" applyNumberFormat="1" applyFont="1" applyBorder="1" applyAlignment="1">
      <alignment horizontal="center" vertical="center" wrapText="1"/>
    </xf>
    <xf numFmtId="165" fontId="4" fillId="0" borderId="1" xfId="1" applyNumberFormat="1" applyFont="1" applyFill="1" applyBorder="1" applyAlignment="1">
      <alignment horizontal="justify" vertical="center" wrapText="1"/>
    </xf>
    <xf numFmtId="165" fontId="7" fillId="0" borderId="1" xfId="1" applyNumberFormat="1" applyFont="1" applyFill="1" applyBorder="1" applyAlignment="1">
      <alignment horizontal="justify" vertical="center" wrapText="1"/>
    </xf>
    <xf numFmtId="165" fontId="4" fillId="0" borderId="1" xfId="0" applyNumberFormat="1" applyFont="1" applyBorder="1" applyAlignment="1">
      <alignment horizontal="justify" vertical="center" wrapText="1"/>
    </xf>
    <xf numFmtId="0" fontId="4" fillId="0" borderId="10" xfId="0" applyFont="1" applyBorder="1" applyAlignment="1">
      <alignment horizontal="justify" vertical="center" wrapText="1"/>
    </xf>
    <xf numFmtId="10" fontId="4" fillId="0" borderId="9" xfId="0" applyNumberFormat="1" applyFont="1" applyBorder="1" applyAlignment="1">
      <alignment horizontal="right" vertical="center" wrapText="1"/>
    </xf>
    <xf numFmtId="0" fontId="4" fillId="0" borderId="11" xfId="0" applyFont="1" applyBorder="1" applyAlignment="1">
      <alignment horizontal="justify" vertical="center" wrapText="1"/>
    </xf>
    <xf numFmtId="0" fontId="4" fillId="9" borderId="1" xfId="0" applyFont="1" applyFill="1" applyBorder="1" applyAlignment="1">
      <alignment horizontal="justify" vertical="center" wrapText="1"/>
    </xf>
    <xf numFmtId="1" fontId="4" fillId="9" borderId="1" xfId="0" applyNumberFormat="1" applyFont="1" applyFill="1" applyBorder="1" applyAlignment="1">
      <alignment horizontal="justify" vertical="center" wrapText="1"/>
    </xf>
    <xf numFmtId="9" fontId="7" fillId="0" borderId="1" xfId="1" applyFont="1" applyBorder="1" applyAlignment="1">
      <alignment horizontal="justify" vertical="center" wrapText="1"/>
    </xf>
    <xf numFmtId="9" fontId="7" fillId="0" borderId="1" xfId="1" applyFont="1" applyFill="1" applyBorder="1" applyAlignment="1">
      <alignment horizontal="justify" vertical="center" wrapText="1"/>
    </xf>
    <xf numFmtId="1" fontId="7" fillId="0" borderId="1" xfId="0" applyNumberFormat="1" applyFont="1" applyBorder="1" applyAlignment="1">
      <alignment horizontal="justify" vertical="center" wrapText="1"/>
    </xf>
    <xf numFmtId="10" fontId="7" fillId="0" borderId="1" xfId="0" applyNumberFormat="1" applyFont="1" applyBorder="1" applyAlignment="1">
      <alignment horizontal="justify" vertical="center" wrapText="1"/>
    </xf>
    <xf numFmtId="1" fontId="4" fillId="0" borderId="1" xfId="0" applyNumberFormat="1" applyFont="1" applyBorder="1" applyAlignment="1">
      <alignment horizontal="center" vertical="center" wrapText="1"/>
    </xf>
    <xf numFmtId="0" fontId="7" fillId="0" borderId="1" xfId="1" applyNumberFormat="1" applyFont="1" applyBorder="1" applyAlignment="1">
      <alignment horizontal="justify" vertical="center" wrapText="1"/>
    </xf>
    <xf numFmtId="166" fontId="7" fillId="0" borderId="1" xfId="1" applyNumberFormat="1" applyFont="1" applyBorder="1" applyAlignment="1">
      <alignment horizontal="justify" vertical="center" wrapText="1"/>
    </xf>
    <xf numFmtId="166" fontId="7" fillId="0" borderId="1" xfId="0" applyNumberFormat="1" applyFont="1" applyBorder="1" applyAlignment="1">
      <alignment horizontal="justify" vertical="center" wrapText="1"/>
    </xf>
    <xf numFmtId="10" fontId="7" fillId="0" borderId="1" xfId="1" applyNumberFormat="1" applyFont="1" applyBorder="1" applyAlignment="1">
      <alignment horizontal="justify" vertical="center" wrapText="1"/>
    </xf>
    <xf numFmtId="1" fontId="4" fillId="2" borderId="1" xfId="0" applyNumberFormat="1" applyFont="1" applyFill="1" applyBorder="1" applyAlignment="1">
      <alignment horizontal="center" vertical="center" wrapText="1"/>
    </xf>
    <xf numFmtId="166" fontId="4" fillId="2" borderId="1" xfId="0" applyNumberFormat="1" applyFont="1" applyFill="1" applyBorder="1" applyAlignment="1">
      <alignment horizontal="center" vertical="center" wrapText="1"/>
    </xf>
    <xf numFmtId="9" fontId="7" fillId="2" borderId="1" xfId="0" applyNumberFormat="1" applyFont="1" applyFill="1" applyBorder="1" applyAlignment="1">
      <alignment horizontal="center" vertical="center" wrapText="1"/>
    </xf>
    <xf numFmtId="9" fontId="4" fillId="2" borderId="1" xfId="1" applyFont="1" applyFill="1" applyBorder="1" applyAlignment="1">
      <alignment horizontal="center" vertical="center" wrapText="1"/>
    </xf>
    <xf numFmtId="166" fontId="4" fillId="2" borderId="1" xfId="0" applyNumberFormat="1" applyFont="1" applyFill="1" applyBorder="1" applyAlignment="1">
      <alignment horizontal="justify" vertical="center" wrapText="1"/>
    </xf>
    <xf numFmtId="10" fontId="4" fillId="2" borderId="1" xfId="1" applyNumberFormat="1" applyFont="1" applyFill="1" applyBorder="1" applyAlignment="1">
      <alignment horizontal="justify" vertical="center" wrapText="1"/>
    </xf>
    <xf numFmtId="166" fontId="4" fillId="2" borderId="1" xfId="1" applyNumberFormat="1" applyFont="1" applyFill="1" applyBorder="1" applyAlignment="1">
      <alignment horizontal="justify" vertical="center" wrapText="1"/>
    </xf>
    <xf numFmtId="1" fontId="4" fillId="2" borderId="1" xfId="0" applyNumberFormat="1" applyFont="1" applyFill="1" applyBorder="1" applyAlignment="1">
      <alignment horizontal="justify" vertical="center" wrapText="1"/>
    </xf>
    <xf numFmtId="166" fontId="4" fillId="2" borderId="1" xfId="1" applyNumberFormat="1" applyFont="1" applyFill="1" applyBorder="1" applyAlignment="1">
      <alignment horizontal="center" vertical="center" wrapText="1"/>
    </xf>
    <xf numFmtId="10" fontId="4" fillId="2" borderId="1" xfId="0" applyNumberFormat="1" applyFont="1" applyFill="1" applyBorder="1" applyAlignment="1">
      <alignment horizontal="justify" vertical="center" wrapText="1"/>
    </xf>
    <xf numFmtId="0" fontId="8" fillId="2" borderId="1" xfId="0" applyFont="1" applyFill="1" applyBorder="1" applyAlignment="1">
      <alignment horizontal="justify" vertical="center" wrapText="1"/>
    </xf>
    <xf numFmtId="0" fontId="8" fillId="2" borderId="0" xfId="0" applyFont="1" applyFill="1" applyAlignment="1">
      <alignment horizontal="justify" vertical="center" wrapText="1"/>
    </xf>
    <xf numFmtId="1" fontId="9" fillId="2" borderId="1" xfId="0" applyNumberFormat="1" applyFont="1" applyFill="1" applyBorder="1" applyAlignment="1">
      <alignment horizontal="justify" vertical="center" wrapText="1"/>
    </xf>
    <xf numFmtId="10" fontId="9" fillId="2" borderId="1" xfId="0" applyNumberFormat="1" applyFont="1" applyFill="1" applyBorder="1" applyAlignment="1">
      <alignment horizontal="center" vertical="center" wrapText="1"/>
    </xf>
    <xf numFmtId="1" fontId="10" fillId="0" borderId="1" xfId="0" applyNumberFormat="1" applyFont="1" applyBorder="1" applyAlignment="1">
      <alignment horizontal="justify" vertical="center" wrapText="1"/>
    </xf>
    <xf numFmtId="166" fontId="4" fillId="0" borderId="1" xfId="0" applyNumberFormat="1" applyFont="1" applyBorder="1" applyAlignment="1">
      <alignment horizontal="center" vertical="center" wrapText="1"/>
    </xf>
    <xf numFmtId="0" fontId="10" fillId="0" borderId="1" xfId="1" applyNumberFormat="1" applyFont="1" applyFill="1" applyBorder="1" applyAlignment="1">
      <alignment horizontal="justify" vertical="center" wrapText="1"/>
    </xf>
    <xf numFmtId="0" fontId="10" fillId="0" borderId="1" xfId="0" applyFont="1" applyBorder="1" applyAlignment="1">
      <alignment horizontal="justify" vertical="center" wrapText="1"/>
    </xf>
    <xf numFmtId="0" fontId="2" fillId="2" borderId="0" xfId="0" applyFont="1" applyFill="1" applyAlignment="1">
      <alignment horizontal="center" vertical="center" wrapText="1"/>
    </xf>
    <xf numFmtId="0" fontId="4" fillId="2" borderId="0" xfId="0" applyFont="1" applyFill="1" applyAlignment="1">
      <alignment horizontal="center" vertical="center" wrapText="1"/>
    </xf>
    <xf numFmtId="0" fontId="4" fillId="2" borderId="0" xfId="0" applyFont="1" applyFill="1" applyAlignment="1">
      <alignment horizontal="left" vertical="top"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2" fillId="5" borderId="5"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2" fillId="5" borderId="7"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6" borderId="5" xfId="0" applyFont="1" applyFill="1" applyBorder="1" applyAlignment="1">
      <alignment horizontal="center" vertical="center" wrapText="1"/>
    </xf>
    <xf numFmtId="0" fontId="2" fillId="6" borderId="6"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2" fillId="7" borderId="3" xfId="0" applyFont="1" applyFill="1" applyBorder="1" applyAlignment="1">
      <alignment horizontal="center" vertical="center" wrapText="1"/>
    </xf>
    <xf numFmtId="0" fontId="2" fillId="7" borderId="4"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2" fillId="7" borderId="6" xfId="0" applyFont="1" applyFill="1" applyBorder="1" applyAlignment="1">
      <alignment horizontal="center" vertical="center" wrapText="1"/>
    </xf>
    <xf numFmtId="0" fontId="2" fillId="7" borderId="7" xfId="0" applyFont="1" applyFill="1" applyBorder="1" applyAlignment="1">
      <alignment horizontal="center" vertical="center" wrapText="1"/>
    </xf>
    <xf numFmtId="0" fontId="2" fillId="8" borderId="2" xfId="0" applyFont="1" applyFill="1" applyBorder="1" applyAlignment="1">
      <alignment horizontal="center" vertical="center" wrapText="1"/>
    </xf>
    <xf numFmtId="0" fontId="2" fillId="8" borderId="3" xfId="0" applyFont="1" applyFill="1" applyBorder="1" applyAlignment="1">
      <alignment horizontal="center" vertical="center" wrapText="1"/>
    </xf>
    <xf numFmtId="0" fontId="2" fillId="8" borderId="4" xfId="0" applyFont="1" applyFill="1" applyBorder="1" applyAlignment="1">
      <alignment horizontal="center" vertical="center" wrapText="1"/>
    </xf>
    <xf numFmtId="0" fontId="2" fillId="8" borderId="5" xfId="0" applyFont="1" applyFill="1" applyBorder="1" applyAlignment="1">
      <alignment horizontal="center" vertical="center" wrapText="1"/>
    </xf>
    <xf numFmtId="0" fontId="2" fillId="8" borderId="6" xfId="0" applyFont="1" applyFill="1" applyBorder="1" applyAlignment="1">
      <alignment horizontal="center" vertical="center" wrapText="1"/>
    </xf>
    <xf numFmtId="0" fontId="2" fillId="8" borderId="7" xfId="0" applyFont="1" applyFill="1" applyBorder="1" applyAlignment="1">
      <alignment horizontal="center" vertical="center" wrapText="1"/>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19050</xdr:rowOff>
    </xdr:from>
    <xdr:to>
      <xdr:col>2</xdr:col>
      <xdr:colOff>409575</xdr:colOff>
      <xdr:row>0</xdr:row>
      <xdr:rowOff>809625</xdr:rowOff>
    </xdr:to>
    <xdr:pic>
      <xdr:nvPicPr>
        <xdr:cNvPr id="2" name="Imagen 1">
          <a:extLst>
            <a:ext uri="{FF2B5EF4-FFF2-40B4-BE49-F238E27FC236}">
              <a16:creationId xmlns:a16="http://schemas.microsoft.com/office/drawing/2014/main" id="{653A4284-B63D-4DA7-86D2-EEC130B494DD}"/>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50"/>
          <a:ext cx="2390775" cy="79057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19050</xdr:rowOff>
    </xdr:from>
    <xdr:to>
      <xdr:col>2</xdr:col>
      <xdr:colOff>409575</xdr:colOff>
      <xdr:row>0</xdr:row>
      <xdr:rowOff>809625</xdr:rowOff>
    </xdr:to>
    <xdr:pic>
      <xdr:nvPicPr>
        <xdr:cNvPr id="3" name="Imagen 2">
          <a:extLst>
            <a:ext uri="{FF2B5EF4-FFF2-40B4-BE49-F238E27FC236}">
              <a16:creationId xmlns:a16="http://schemas.microsoft.com/office/drawing/2014/main" id="{A131BDBB-2E97-495C-80A6-CF4F9B104E45}"/>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50"/>
          <a:ext cx="2390775" cy="790575"/>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19050</xdr:rowOff>
    </xdr:from>
    <xdr:to>
      <xdr:col>2</xdr:col>
      <xdr:colOff>409575</xdr:colOff>
      <xdr:row>0</xdr:row>
      <xdr:rowOff>809625</xdr:rowOff>
    </xdr:to>
    <xdr:pic>
      <xdr:nvPicPr>
        <xdr:cNvPr id="3" name="Imagen 2">
          <a:extLst>
            <a:ext uri="{FF2B5EF4-FFF2-40B4-BE49-F238E27FC236}">
              <a16:creationId xmlns:a16="http://schemas.microsoft.com/office/drawing/2014/main" id="{21FD8812-1B93-4630-8B0F-89C8B9C8AB3A}"/>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50"/>
          <a:ext cx="2390775" cy="790575"/>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19050</xdr:rowOff>
    </xdr:from>
    <xdr:to>
      <xdr:col>2</xdr:col>
      <xdr:colOff>409575</xdr:colOff>
      <xdr:row>0</xdr:row>
      <xdr:rowOff>809625</xdr:rowOff>
    </xdr:to>
    <xdr:pic>
      <xdr:nvPicPr>
        <xdr:cNvPr id="3" name="Imagen 2">
          <a:extLst>
            <a:ext uri="{FF2B5EF4-FFF2-40B4-BE49-F238E27FC236}">
              <a16:creationId xmlns:a16="http://schemas.microsoft.com/office/drawing/2014/main" id="{B92B473A-6D6D-447C-AA3C-A05D518AA0EA}"/>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50"/>
          <a:ext cx="2390775" cy="790575"/>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19050</xdr:rowOff>
    </xdr:from>
    <xdr:to>
      <xdr:col>2</xdr:col>
      <xdr:colOff>409575</xdr:colOff>
      <xdr:row>0</xdr:row>
      <xdr:rowOff>809625</xdr:rowOff>
    </xdr:to>
    <xdr:pic>
      <xdr:nvPicPr>
        <xdr:cNvPr id="3" name="Imagen 2">
          <a:extLst>
            <a:ext uri="{FF2B5EF4-FFF2-40B4-BE49-F238E27FC236}">
              <a16:creationId xmlns:a16="http://schemas.microsoft.com/office/drawing/2014/main" id="{2EFA6E54-F7E0-4D83-862A-43DC70A58B1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50"/>
          <a:ext cx="2390775" cy="790575"/>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19050</xdr:rowOff>
    </xdr:from>
    <xdr:to>
      <xdr:col>2</xdr:col>
      <xdr:colOff>409575</xdr:colOff>
      <xdr:row>0</xdr:row>
      <xdr:rowOff>809625</xdr:rowOff>
    </xdr:to>
    <xdr:pic>
      <xdr:nvPicPr>
        <xdr:cNvPr id="3" name="Imagen 2">
          <a:extLst>
            <a:ext uri="{FF2B5EF4-FFF2-40B4-BE49-F238E27FC236}">
              <a16:creationId xmlns:a16="http://schemas.microsoft.com/office/drawing/2014/main" id="{6A3853EB-4041-4911-A10C-1F0BF23E7953}"/>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50"/>
          <a:ext cx="2390775" cy="790575"/>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19050</xdr:rowOff>
    </xdr:from>
    <xdr:to>
      <xdr:col>2</xdr:col>
      <xdr:colOff>409575</xdr:colOff>
      <xdr:row>0</xdr:row>
      <xdr:rowOff>809625</xdr:rowOff>
    </xdr:to>
    <xdr:pic>
      <xdr:nvPicPr>
        <xdr:cNvPr id="3" name="Imagen 2">
          <a:extLst>
            <a:ext uri="{FF2B5EF4-FFF2-40B4-BE49-F238E27FC236}">
              <a16:creationId xmlns:a16="http://schemas.microsoft.com/office/drawing/2014/main" id="{F028717D-1AB3-4340-8257-D37583782509}"/>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50"/>
          <a:ext cx="2390775" cy="790575"/>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19050</xdr:rowOff>
    </xdr:from>
    <xdr:to>
      <xdr:col>2</xdr:col>
      <xdr:colOff>409575</xdr:colOff>
      <xdr:row>0</xdr:row>
      <xdr:rowOff>809625</xdr:rowOff>
    </xdr:to>
    <xdr:pic>
      <xdr:nvPicPr>
        <xdr:cNvPr id="3" name="Imagen 2">
          <a:extLst>
            <a:ext uri="{FF2B5EF4-FFF2-40B4-BE49-F238E27FC236}">
              <a16:creationId xmlns:a16="http://schemas.microsoft.com/office/drawing/2014/main" id="{6877FD81-3361-40E6-93B6-6052481547A4}"/>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50"/>
          <a:ext cx="2390775" cy="790575"/>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0</xdr:colOff>
      <xdr:row>0</xdr:row>
      <xdr:rowOff>19050</xdr:rowOff>
    </xdr:from>
    <xdr:to>
      <xdr:col>2</xdr:col>
      <xdr:colOff>409575</xdr:colOff>
      <xdr:row>0</xdr:row>
      <xdr:rowOff>809625</xdr:rowOff>
    </xdr:to>
    <xdr:pic>
      <xdr:nvPicPr>
        <xdr:cNvPr id="3" name="Imagen 2">
          <a:extLst>
            <a:ext uri="{FF2B5EF4-FFF2-40B4-BE49-F238E27FC236}">
              <a16:creationId xmlns:a16="http://schemas.microsoft.com/office/drawing/2014/main" id="{05293C6D-640F-4FD7-A5AB-C874DB048C23}"/>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50"/>
          <a:ext cx="2390775" cy="790575"/>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0</xdr:colOff>
      <xdr:row>0</xdr:row>
      <xdr:rowOff>19050</xdr:rowOff>
    </xdr:from>
    <xdr:to>
      <xdr:col>2</xdr:col>
      <xdr:colOff>409575</xdr:colOff>
      <xdr:row>0</xdr:row>
      <xdr:rowOff>809625</xdr:rowOff>
    </xdr:to>
    <xdr:pic>
      <xdr:nvPicPr>
        <xdr:cNvPr id="3" name="Imagen 2">
          <a:extLst>
            <a:ext uri="{FF2B5EF4-FFF2-40B4-BE49-F238E27FC236}">
              <a16:creationId xmlns:a16="http://schemas.microsoft.com/office/drawing/2014/main" id="{499CB115-8016-4207-8D19-F43FC96D4591}"/>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50"/>
          <a:ext cx="2390775" cy="790575"/>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19050</xdr:rowOff>
    </xdr:from>
    <xdr:to>
      <xdr:col>2</xdr:col>
      <xdr:colOff>409575</xdr:colOff>
      <xdr:row>0</xdr:row>
      <xdr:rowOff>809625</xdr:rowOff>
    </xdr:to>
    <xdr:pic>
      <xdr:nvPicPr>
        <xdr:cNvPr id="3" name="Imagen 2">
          <a:extLst>
            <a:ext uri="{FF2B5EF4-FFF2-40B4-BE49-F238E27FC236}">
              <a16:creationId xmlns:a16="http://schemas.microsoft.com/office/drawing/2014/main" id="{CAD2273C-D947-4F62-950B-8B3E51103856}"/>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50"/>
          <a:ext cx="2390775" cy="7905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19050</xdr:rowOff>
    </xdr:from>
    <xdr:to>
      <xdr:col>2</xdr:col>
      <xdr:colOff>409575</xdr:colOff>
      <xdr:row>0</xdr:row>
      <xdr:rowOff>809625</xdr:rowOff>
    </xdr:to>
    <xdr:pic>
      <xdr:nvPicPr>
        <xdr:cNvPr id="3" name="Imagen 2">
          <a:extLst>
            <a:ext uri="{FF2B5EF4-FFF2-40B4-BE49-F238E27FC236}">
              <a16:creationId xmlns:a16="http://schemas.microsoft.com/office/drawing/2014/main" id="{3AF46C7B-052F-42E9-A18C-83EABC28B5EA}"/>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50"/>
          <a:ext cx="2390775" cy="790575"/>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19050</xdr:rowOff>
    </xdr:from>
    <xdr:to>
      <xdr:col>2</xdr:col>
      <xdr:colOff>409575</xdr:colOff>
      <xdr:row>0</xdr:row>
      <xdr:rowOff>809625</xdr:rowOff>
    </xdr:to>
    <xdr:pic>
      <xdr:nvPicPr>
        <xdr:cNvPr id="3" name="Imagen 2">
          <a:extLst>
            <a:ext uri="{FF2B5EF4-FFF2-40B4-BE49-F238E27FC236}">
              <a16:creationId xmlns:a16="http://schemas.microsoft.com/office/drawing/2014/main" id="{39D06671-5681-4779-9326-5E29CF9C7F97}"/>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50"/>
          <a:ext cx="2390775" cy="7905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19050</xdr:rowOff>
    </xdr:from>
    <xdr:to>
      <xdr:col>2</xdr:col>
      <xdr:colOff>247650</xdr:colOff>
      <xdr:row>0</xdr:row>
      <xdr:rowOff>809625</xdr:rowOff>
    </xdr:to>
    <xdr:pic>
      <xdr:nvPicPr>
        <xdr:cNvPr id="3" name="Imagen 2">
          <a:extLst>
            <a:ext uri="{FF2B5EF4-FFF2-40B4-BE49-F238E27FC236}">
              <a16:creationId xmlns:a16="http://schemas.microsoft.com/office/drawing/2014/main" id="{EB5ABC66-FDC8-4462-B6D1-88274D7A2BC1}"/>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50"/>
          <a:ext cx="2390775" cy="7905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19050</xdr:rowOff>
    </xdr:from>
    <xdr:to>
      <xdr:col>2</xdr:col>
      <xdr:colOff>409575</xdr:colOff>
      <xdr:row>0</xdr:row>
      <xdr:rowOff>809625</xdr:rowOff>
    </xdr:to>
    <xdr:pic>
      <xdr:nvPicPr>
        <xdr:cNvPr id="4" name="Imagen 3">
          <a:extLst>
            <a:ext uri="{FF2B5EF4-FFF2-40B4-BE49-F238E27FC236}">
              <a16:creationId xmlns:a16="http://schemas.microsoft.com/office/drawing/2014/main" id="{0FDA8DB1-845F-45CF-8294-78FAF8BA984A}"/>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50"/>
          <a:ext cx="2390775" cy="79057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19050</xdr:rowOff>
    </xdr:from>
    <xdr:to>
      <xdr:col>2</xdr:col>
      <xdr:colOff>409575</xdr:colOff>
      <xdr:row>0</xdr:row>
      <xdr:rowOff>809625</xdr:rowOff>
    </xdr:to>
    <xdr:pic>
      <xdr:nvPicPr>
        <xdr:cNvPr id="3" name="Imagen 2">
          <a:extLst>
            <a:ext uri="{FF2B5EF4-FFF2-40B4-BE49-F238E27FC236}">
              <a16:creationId xmlns:a16="http://schemas.microsoft.com/office/drawing/2014/main" id="{9F65A963-3EBA-4C5B-8A8F-90B1A4737F6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50"/>
          <a:ext cx="2390775" cy="79057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19050</xdr:rowOff>
    </xdr:from>
    <xdr:to>
      <xdr:col>2</xdr:col>
      <xdr:colOff>409575</xdr:colOff>
      <xdr:row>0</xdr:row>
      <xdr:rowOff>809625</xdr:rowOff>
    </xdr:to>
    <xdr:pic>
      <xdr:nvPicPr>
        <xdr:cNvPr id="3" name="Imagen 2">
          <a:extLst>
            <a:ext uri="{FF2B5EF4-FFF2-40B4-BE49-F238E27FC236}">
              <a16:creationId xmlns:a16="http://schemas.microsoft.com/office/drawing/2014/main" id="{FBF12276-8D99-40C8-927E-14D7AFB59D78}"/>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50"/>
          <a:ext cx="2390775" cy="790575"/>
        </a:xfrm>
        <a:prstGeom prst="rect">
          <a:avLst/>
        </a:prstGeom>
      </xdr:spPr>
    </xdr:pic>
    <xdr:clientData/>
  </xdr:twoCellAnchor>
  <xdr:twoCellAnchor editAs="oneCell">
    <xdr:from>
      <xdr:col>0</xdr:col>
      <xdr:colOff>0</xdr:colOff>
      <xdr:row>0</xdr:row>
      <xdr:rowOff>19050</xdr:rowOff>
    </xdr:from>
    <xdr:to>
      <xdr:col>2</xdr:col>
      <xdr:colOff>409575</xdr:colOff>
      <xdr:row>0</xdr:row>
      <xdr:rowOff>809625</xdr:rowOff>
    </xdr:to>
    <xdr:pic>
      <xdr:nvPicPr>
        <xdr:cNvPr id="4" name="Imagen 3">
          <a:extLst>
            <a:ext uri="{FF2B5EF4-FFF2-40B4-BE49-F238E27FC236}">
              <a16:creationId xmlns:a16="http://schemas.microsoft.com/office/drawing/2014/main" id="{E697CFAE-7E04-4A26-89C5-612111604A87}"/>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50"/>
          <a:ext cx="2390775" cy="79057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19050</xdr:rowOff>
    </xdr:from>
    <xdr:to>
      <xdr:col>2</xdr:col>
      <xdr:colOff>409575</xdr:colOff>
      <xdr:row>0</xdr:row>
      <xdr:rowOff>809625</xdr:rowOff>
    </xdr:to>
    <xdr:pic>
      <xdr:nvPicPr>
        <xdr:cNvPr id="4" name="Imagen 3">
          <a:extLst>
            <a:ext uri="{FF2B5EF4-FFF2-40B4-BE49-F238E27FC236}">
              <a16:creationId xmlns:a16="http://schemas.microsoft.com/office/drawing/2014/main" id="{1C51E5AD-7038-455F-AF40-845D01B19A7F}"/>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50"/>
          <a:ext cx="2390775" cy="79057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19050</xdr:rowOff>
    </xdr:from>
    <xdr:to>
      <xdr:col>2</xdr:col>
      <xdr:colOff>409575</xdr:colOff>
      <xdr:row>0</xdr:row>
      <xdr:rowOff>809625</xdr:rowOff>
    </xdr:to>
    <xdr:pic>
      <xdr:nvPicPr>
        <xdr:cNvPr id="3" name="Imagen 2">
          <a:extLst>
            <a:ext uri="{FF2B5EF4-FFF2-40B4-BE49-F238E27FC236}">
              <a16:creationId xmlns:a16="http://schemas.microsoft.com/office/drawing/2014/main" id="{DED60EB8-C2B0-4D7E-B673-DFA1FBFFA741}"/>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50"/>
          <a:ext cx="2390775" cy="79057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19050</xdr:rowOff>
    </xdr:from>
    <xdr:to>
      <xdr:col>2</xdr:col>
      <xdr:colOff>409575</xdr:colOff>
      <xdr:row>0</xdr:row>
      <xdr:rowOff>809625</xdr:rowOff>
    </xdr:to>
    <xdr:pic>
      <xdr:nvPicPr>
        <xdr:cNvPr id="3" name="Imagen 2">
          <a:extLst>
            <a:ext uri="{FF2B5EF4-FFF2-40B4-BE49-F238E27FC236}">
              <a16:creationId xmlns:a16="http://schemas.microsoft.com/office/drawing/2014/main" id="{9DBF459C-930A-46DD-97DC-A24D8464BB98}"/>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50"/>
          <a:ext cx="2390775" cy="790575"/>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Catalina Hernandez Vera" id="{EF782D4F-B27A-4D0A-BFE3-60E2613F37D1}" userId="S::catalina.hernandez@gobiernobogota.gov.co::d93686fd-ea10-42be-a39d-14593ed8c8ab"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F12" dT="2024-10-07T15:55:53.76" personId="{EF782D4F-B27A-4D0A-BFE3-60E2613F37D1}" id="{9AB473A8-92E7-494B-989F-B623E6F08498}">
    <text>Información Reporte Sipse: ctosvigentes2024.
Nota: entre ejecución y terminados no requieren liquidación son 636.</text>
  </threadedComment>
</ThreadedComments>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8.xml"/><Relationship Id="rId4" Type="http://schemas.microsoft.com/office/2017/10/relationships/threadedComment" Target="../threadedComments/threadedComment1.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AO24"/>
  <sheetViews>
    <sheetView topLeftCell="C3" workbookViewId="0">
      <pane xSplit="4" ySplit="4" topLeftCell="AK8" activePane="bottomRight" state="frozen"/>
      <selection pane="topRight"/>
      <selection pane="bottomLeft"/>
      <selection pane="bottomRight" activeCell="AM11" sqref="AM11"/>
    </sheetView>
  </sheetViews>
  <sheetFormatPr baseColWidth="10" defaultColWidth="10.81640625" defaultRowHeight="14.5" x14ac:dyDescent="0.35"/>
  <cols>
    <col min="1" max="1" width="4.1796875" style="4" customWidth="1"/>
    <col min="2" max="2" width="25.54296875" style="4" customWidth="1"/>
    <col min="3" max="3" width="13.81640625" style="4" customWidth="1"/>
    <col min="4" max="4" width="8.1796875" style="4" customWidth="1"/>
    <col min="5" max="5" width="27.54296875" style="4" customWidth="1"/>
    <col min="6" max="6" width="10.81640625" style="4"/>
    <col min="7" max="7" width="19.453125" style="4" customWidth="1"/>
    <col min="8" max="8" width="23.54296875" style="4" customWidth="1"/>
    <col min="9" max="9" width="10" style="4" customWidth="1"/>
    <col min="10" max="10" width="10.1796875" style="4" customWidth="1"/>
    <col min="11" max="11" width="10.453125" style="4" customWidth="1"/>
    <col min="12" max="12" width="6.453125" style="4" bestFit="1" customWidth="1"/>
    <col min="13" max="13" width="6.7265625" style="4" bestFit="1" customWidth="1"/>
    <col min="14" max="15" width="7.26953125" style="4" customWidth="1"/>
    <col min="16" max="16" width="11.1796875" style="4" customWidth="1"/>
    <col min="17" max="17" width="12.1796875" style="4" customWidth="1"/>
    <col min="18" max="18" width="12.26953125" style="4" customWidth="1"/>
    <col min="19" max="19" width="11" style="4" customWidth="1"/>
    <col min="20" max="20" width="15.7265625" style="4" customWidth="1"/>
    <col min="21" max="21" width="16.453125" style="4" customWidth="1"/>
    <col min="22" max="25" width="15.7265625" style="4" hidden="1" customWidth="1"/>
    <col min="26" max="26" width="40.81640625" style="4" hidden="1" customWidth="1"/>
    <col min="27" max="27" width="18.453125" style="4" hidden="1" customWidth="1"/>
    <col min="28" max="28" width="19.26953125" style="4" hidden="1" customWidth="1"/>
    <col min="29" max="30" width="15.7265625" style="38" hidden="1" customWidth="1"/>
    <col min="31" max="31" width="50" style="4" hidden="1" customWidth="1"/>
    <col min="32" max="32" width="16" style="4" customWidth="1"/>
    <col min="33" max="33" width="15.7265625" style="4" customWidth="1"/>
    <col min="34" max="35" width="8.54296875" style="4" customWidth="1"/>
    <col min="36" max="36" width="62.7265625" style="4" customWidth="1"/>
    <col min="37" max="37" width="19" style="4" customWidth="1"/>
    <col min="38" max="40" width="15.7265625" style="4" customWidth="1"/>
    <col min="41" max="41" width="30.7265625" style="4" customWidth="1"/>
    <col min="42" max="16384" width="10.81640625" style="4"/>
  </cols>
  <sheetData>
    <row r="1" spans="1:41" s="1" customFormat="1" ht="70.5" customHeight="1" x14ac:dyDescent="0.35">
      <c r="A1" s="92" t="s">
        <v>0</v>
      </c>
      <c r="B1" s="93"/>
      <c r="C1" s="93"/>
      <c r="D1" s="93"/>
      <c r="E1" s="93"/>
      <c r="F1" s="93"/>
      <c r="G1" s="93"/>
      <c r="H1" s="93"/>
      <c r="I1" s="93"/>
      <c r="J1" s="93"/>
      <c r="K1" s="93"/>
      <c r="L1" s="94"/>
      <c r="M1" s="94"/>
      <c r="N1" s="94"/>
      <c r="O1" s="94"/>
      <c r="P1" s="94"/>
      <c r="AC1" s="37"/>
      <c r="AD1" s="37"/>
    </row>
    <row r="2" spans="1:41" s="18" customFormat="1" ht="23.5" customHeight="1" x14ac:dyDescent="0.35">
      <c r="A2" s="92" t="s">
        <v>1</v>
      </c>
      <c r="B2" s="92"/>
      <c r="C2" s="92"/>
      <c r="D2" s="92"/>
      <c r="E2" s="92"/>
      <c r="F2" s="92"/>
      <c r="G2" s="92"/>
      <c r="H2" s="92"/>
      <c r="I2" s="92"/>
      <c r="J2" s="92"/>
      <c r="K2" s="92"/>
      <c r="L2" s="17"/>
      <c r="M2" s="17"/>
      <c r="N2" s="17"/>
      <c r="O2" s="17"/>
      <c r="P2" s="17"/>
      <c r="AC2" s="34"/>
      <c r="AD2" s="34"/>
    </row>
    <row r="3" spans="1:41" s="1" customFormat="1" x14ac:dyDescent="0.35">
      <c r="V3" s="32"/>
      <c r="W3" s="33" t="e">
        <f>+V12/W12</f>
        <v>#DIV/0!</v>
      </c>
      <c r="AC3" s="37"/>
      <c r="AD3" s="37"/>
    </row>
    <row r="4" spans="1:41" ht="14.5" customHeight="1" x14ac:dyDescent="0.35">
      <c r="A4" s="95" t="s">
        <v>2</v>
      </c>
      <c r="B4" s="95"/>
      <c r="C4" s="95" t="s">
        <v>3</v>
      </c>
      <c r="D4" s="95" t="s">
        <v>4</v>
      </c>
      <c r="E4" s="95"/>
      <c r="F4" s="95"/>
      <c r="G4" s="96" t="s">
        <v>5</v>
      </c>
      <c r="H4" s="96"/>
      <c r="I4" s="96"/>
      <c r="J4" s="96"/>
      <c r="K4" s="96"/>
      <c r="L4" s="96"/>
      <c r="M4" s="96"/>
      <c r="N4" s="96"/>
      <c r="O4" s="96"/>
      <c r="P4" s="96"/>
      <c r="Q4" s="96"/>
      <c r="R4" s="95" t="s">
        <v>6</v>
      </c>
      <c r="S4" s="95"/>
      <c r="T4" s="95"/>
      <c r="U4" s="95"/>
      <c r="V4" s="97" t="s">
        <v>7</v>
      </c>
      <c r="W4" s="98"/>
      <c r="X4" s="98"/>
      <c r="Y4" s="98"/>
      <c r="Z4" s="99"/>
      <c r="AA4" s="103" t="s">
        <v>8</v>
      </c>
      <c r="AB4" s="104"/>
      <c r="AC4" s="104"/>
      <c r="AD4" s="104"/>
      <c r="AE4" s="105"/>
      <c r="AF4" s="109" t="s">
        <v>9</v>
      </c>
      <c r="AG4" s="110"/>
      <c r="AH4" s="110"/>
      <c r="AI4" s="110"/>
      <c r="AJ4" s="111"/>
      <c r="AK4" s="115" t="s">
        <v>10</v>
      </c>
      <c r="AL4" s="116"/>
      <c r="AM4" s="116"/>
      <c r="AN4" s="116"/>
      <c r="AO4" s="117"/>
    </row>
    <row r="5" spans="1:41" ht="14.5" customHeight="1" x14ac:dyDescent="0.35">
      <c r="A5" s="95"/>
      <c r="B5" s="95"/>
      <c r="C5" s="95"/>
      <c r="D5" s="95"/>
      <c r="E5" s="95"/>
      <c r="F5" s="95"/>
      <c r="G5" s="96"/>
      <c r="H5" s="96"/>
      <c r="I5" s="96"/>
      <c r="J5" s="96"/>
      <c r="K5" s="96"/>
      <c r="L5" s="96"/>
      <c r="M5" s="96"/>
      <c r="N5" s="96"/>
      <c r="O5" s="96"/>
      <c r="P5" s="96"/>
      <c r="Q5" s="96"/>
      <c r="R5" s="95"/>
      <c r="S5" s="95"/>
      <c r="T5" s="95"/>
      <c r="U5" s="95"/>
      <c r="V5" s="100"/>
      <c r="W5" s="101"/>
      <c r="X5" s="101"/>
      <c r="Y5" s="101"/>
      <c r="Z5" s="102"/>
      <c r="AA5" s="106"/>
      <c r="AB5" s="107"/>
      <c r="AC5" s="107"/>
      <c r="AD5" s="107"/>
      <c r="AE5" s="108"/>
      <c r="AF5" s="112"/>
      <c r="AG5" s="113"/>
      <c r="AH5" s="113"/>
      <c r="AI5" s="113"/>
      <c r="AJ5" s="114"/>
      <c r="AK5" s="118"/>
      <c r="AL5" s="119"/>
      <c r="AM5" s="119"/>
      <c r="AN5" s="119"/>
      <c r="AO5" s="120"/>
    </row>
    <row r="6" spans="1:41" ht="39.75" customHeight="1" x14ac:dyDescent="0.35">
      <c r="A6" s="2" t="s">
        <v>11</v>
      </c>
      <c r="B6" s="2" t="s">
        <v>12</v>
      </c>
      <c r="C6" s="95"/>
      <c r="D6" s="2" t="s">
        <v>13</v>
      </c>
      <c r="E6" s="2" t="s">
        <v>14</v>
      </c>
      <c r="F6" s="2" t="s">
        <v>15</v>
      </c>
      <c r="G6" s="3" t="s">
        <v>16</v>
      </c>
      <c r="H6" s="3" t="s">
        <v>17</v>
      </c>
      <c r="I6" s="3" t="s">
        <v>18</v>
      </c>
      <c r="J6" s="3" t="s">
        <v>19</v>
      </c>
      <c r="K6" s="3" t="s">
        <v>20</v>
      </c>
      <c r="L6" s="3" t="s">
        <v>21</v>
      </c>
      <c r="M6" s="3" t="s">
        <v>22</v>
      </c>
      <c r="N6" s="3" t="s">
        <v>23</v>
      </c>
      <c r="O6" s="3" t="s">
        <v>24</v>
      </c>
      <c r="P6" s="3" t="s">
        <v>25</v>
      </c>
      <c r="Q6" s="3" t="s">
        <v>26</v>
      </c>
      <c r="R6" s="2" t="s">
        <v>27</v>
      </c>
      <c r="S6" s="2" t="s">
        <v>28</v>
      </c>
      <c r="T6" s="2" t="s">
        <v>29</v>
      </c>
      <c r="U6" s="2" t="s">
        <v>30</v>
      </c>
      <c r="V6" s="5" t="s">
        <v>31</v>
      </c>
      <c r="W6" s="5" t="s">
        <v>32</v>
      </c>
      <c r="X6" s="5" t="s">
        <v>33</v>
      </c>
      <c r="Y6" s="5" t="s">
        <v>34</v>
      </c>
      <c r="Z6" s="5" t="s">
        <v>35</v>
      </c>
      <c r="AA6" s="6" t="s">
        <v>31</v>
      </c>
      <c r="AB6" s="6" t="s">
        <v>32</v>
      </c>
      <c r="AC6" s="6" t="s">
        <v>33</v>
      </c>
      <c r="AD6" s="6" t="s">
        <v>34</v>
      </c>
      <c r="AE6" s="6" t="s">
        <v>35</v>
      </c>
      <c r="AF6" s="7" t="s">
        <v>31</v>
      </c>
      <c r="AG6" s="7" t="s">
        <v>32</v>
      </c>
      <c r="AH6" s="7" t="s">
        <v>33</v>
      </c>
      <c r="AI6" s="7" t="s">
        <v>34</v>
      </c>
      <c r="AJ6" s="7" t="s">
        <v>35</v>
      </c>
      <c r="AK6" s="8" t="s">
        <v>31</v>
      </c>
      <c r="AL6" s="8" t="s">
        <v>32</v>
      </c>
      <c r="AM6" s="8" t="s">
        <v>33</v>
      </c>
      <c r="AN6" s="8" t="s">
        <v>34</v>
      </c>
      <c r="AO6" s="8" t="s">
        <v>35</v>
      </c>
    </row>
    <row r="7" spans="1:41" s="16" customFormat="1" ht="126" customHeight="1" x14ac:dyDescent="0.35">
      <c r="A7" s="9">
        <v>4</v>
      </c>
      <c r="B7" s="10" t="s">
        <v>36</v>
      </c>
      <c r="C7" s="10" t="s">
        <v>37</v>
      </c>
      <c r="D7" s="11" t="s">
        <v>38</v>
      </c>
      <c r="E7" s="10" t="s">
        <v>39</v>
      </c>
      <c r="F7" s="10" t="s">
        <v>40</v>
      </c>
      <c r="G7" s="10" t="s">
        <v>41</v>
      </c>
      <c r="H7" s="10" t="s">
        <v>42</v>
      </c>
      <c r="I7" s="12" t="s">
        <v>43</v>
      </c>
      <c r="J7" s="10" t="s">
        <v>44</v>
      </c>
      <c r="K7" s="10" t="s">
        <v>45</v>
      </c>
      <c r="L7" s="13">
        <v>0</v>
      </c>
      <c r="M7" s="13">
        <v>0</v>
      </c>
      <c r="N7" s="13">
        <v>0</v>
      </c>
      <c r="O7" s="13">
        <v>0.9</v>
      </c>
      <c r="P7" s="13">
        <v>0.9</v>
      </c>
      <c r="Q7" s="10" t="s">
        <v>46</v>
      </c>
      <c r="R7" s="10" t="s">
        <v>47</v>
      </c>
      <c r="S7" s="10" t="s">
        <v>48</v>
      </c>
      <c r="T7" s="10" t="s">
        <v>49</v>
      </c>
      <c r="U7" s="10" t="s">
        <v>50</v>
      </c>
      <c r="V7" s="21"/>
      <c r="W7" s="22"/>
      <c r="X7" s="23"/>
      <c r="Y7" s="10"/>
      <c r="Z7" s="10" t="s">
        <v>51</v>
      </c>
      <c r="AA7" s="14"/>
      <c r="AB7" s="10"/>
      <c r="AC7" s="36"/>
      <c r="AD7" s="9"/>
      <c r="AE7" s="10" t="s">
        <v>52</v>
      </c>
      <c r="AF7" s="15"/>
      <c r="AG7" s="10"/>
      <c r="AH7" s="15"/>
      <c r="AI7" s="10"/>
      <c r="AJ7" s="10" t="s">
        <v>53</v>
      </c>
      <c r="AK7" s="77" t="s">
        <v>54</v>
      </c>
      <c r="AL7" s="41" t="s">
        <v>54</v>
      </c>
      <c r="AM7" s="75">
        <v>0.84899999999999998</v>
      </c>
      <c r="AN7" s="41">
        <f>AM7/90%</f>
        <v>0.94333333333333325</v>
      </c>
      <c r="AO7" s="24"/>
    </row>
    <row r="8" spans="1:41" s="16" customFormat="1" ht="87" x14ac:dyDescent="0.35">
      <c r="A8" s="9">
        <v>4</v>
      </c>
      <c r="B8" s="10" t="s">
        <v>36</v>
      </c>
      <c r="C8" s="10" t="s">
        <v>55</v>
      </c>
      <c r="D8" s="11" t="s">
        <v>56</v>
      </c>
      <c r="E8" s="10" t="s">
        <v>57</v>
      </c>
      <c r="F8" s="10" t="s">
        <v>40</v>
      </c>
      <c r="G8" s="10" t="s">
        <v>58</v>
      </c>
      <c r="H8" s="10" t="s">
        <v>59</v>
      </c>
      <c r="I8" s="10" t="s">
        <v>43</v>
      </c>
      <c r="J8" s="10" t="s">
        <v>44</v>
      </c>
      <c r="K8" s="10" t="s">
        <v>45</v>
      </c>
      <c r="L8" s="13">
        <v>0.12</v>
      </c>
      <c r="M8" s="13">
        <v>0.27</v>
      </c>
      <c r="N8" s="13">
        <v>0.45</v>
      </c>
      <c r="O8" s="13">
        <v>0.63</v>
      </c>
      <c r="P8" s="13">
        <v>0.63</v>
      </c>
      <c r="Q8" s="10" t="s">
        <v>60</v>
      </c>
      <c r="R8" s="10" t="s">
        <v>61</v>
      </c>
      <c r="S8" s="10" t="s">
        <v>62</v>
      </c>
      <c r="T8" s="10" t="s">
        <v>49</v>
      </c>
      <c r="U8" s="10" t="s">
        <v>50</v>
      </c>
      <c r="V8" s="20">
        <v>9588722936</v>
      </c>
      <c r="W8" s="20">
        <v>15025479207</v>
      </c>
      <c r="X8" s="19">
        <f>+V8/W8</f>
        <v>0.63816420121448447</v>
      </c>
      <c r="Y8" s="19">
        <f>IF(X8/L8&gt;100%,100%,X8/L8)</f>
        <v>1</v>
      </c>
      <c r="Z8" s="10"/>
      <c r="AA8" s="35">
        <v>11341385384</v>
      </c>
      <c r="AB8" s="35">
        <v>15025512875</v>
      </c>
      <c r="AC8" s="36">
        <f>+AA8/AB8</f>
        <v>0.75480853654388158</v>
      </c>
      <c r="AD8" s="36">
        <f>IF(AC8/M8&gt;100%,100%,AC8/M8)</f>
        <v>1</v>
      </c>
      <c r="AE8" s="10"/>
      <c r="AF8" s="35">
        <v>12084975374</v>
      </c>
      <c r="AG8" s="35">
        <v>14807597800</v>
      </c>
      <c r="AH8" s="36">
        <f>+AF8/AG8</f>
        <v>0.8161334159143625</v>
      </c>
      <c r="AI8" s="36">
        <f>IF(AH8/N8&gt;100%,100%,AH8/N8)</f>
        <v>1</v>
      </c>
      <c r="AJ8" s="10"/>
      <c r="AK8" s="35">
        <v>12642875318</v>
      </c>
      <c r="AL8" s="35">
        <v>14807597800</v>
      </c>
      <c r="AM8" s="36">
        <f>+AK8/AL8</f>
        <v>0.85381001623369324</v>
      </c>
      <c r="AN8" s="36">
        <f>IF(AM8/O8&gt;100%,100%,AM8/O8)</f>
        <v>1</v>
      </c>
      <c r="AO8" s="25"/>
    </row>
    <row r="9" spans="1:41" s="16" customFormat="1" ht="87" x14ac:dyDescent="0.35">
      <c r="A9" s="9">
        <v>4</v>
      </c>
      <c r="B9" s="10" t="s">
        <v>36</v>
      </c>
      <c r="C9" s="10" t="s">
        <v>55</v>
      </c>
      <c r="D9" s="11" t="s">
        <v>63</v>
      </c>
      <c r="E9" s="10" t="s">
        <v>64</v>
      </c>
      <c r="F9" s="10" t="s">
        <v>40</v>
      </c>
      <c r="G9" s="10" t="s">
        <v>65</v>
      </c>
      <c r="H9" s="10" t="s">
        <v>66</v>
      </c>
      <c r="I9" s="10" t="s">
        <v>43</v>
      </c>
      <c r="J9" s="10" t="s">
        <v>44</v>
      </c>
      <c r="K9" s="10" t="s">
        <v>45</v>
      </c>
      <c r="L9" s="13">
        <v>0.12</v>
      </c>
      <c r="M9" s="13">
        <v>0.25</v>
      </c>
      <c r="N9" s="13">
        <v>0.43</v>
      </c>
      <c r="O9" s="13">
        <v>0.63</v>
      </c>
      <c r="P9" s="13">
        <v>0.63</v>
      </c>
      <c r="Q9" s="10" t="s">
        <v>60</v>
      </c>
      <c r="R9" s="10" t="s">
        <v>61</v>
      </c>
      <c r="S9" s="10" t="s">
        <v>62</v>
      </c>
      <c r="T9" s="10" t="s">
        <v>49</v>
      </c>
      <c r="U9" s="10" t="s">
        <v>50</v>
      </c>
      <c r="V9" s="20">
        <v>694683655</v>
      </c>
      <c r="W9" s="20">
        <v>972555036</v>
      </c>
      <c r="X9" s="19">
        <f>+V9/W9</f>
        <v>0.71428724266047605</v>
      </c>
      <c r="Y9" s="19">
        <f>IF(X9/L9&gt;100%,100%,X9/L9)</f>
        <v>1</v>
      </c>
      <c r="Z9" s="10"/>
      <c r="AA9" s="35">
        <v>743341795</v>
      </c>
      <c r="AB9" s="35">
        <v>972555036</v>
      </c>
      <c r="AC9" s="36">
        <f>+AA9/AB9</f>
        <v>0.76431848839863492</v>
      </c>
      <c r="AD9" s="36">
        <f>IF(AC9/M9&gt;100%,100%,AC9/M9)</f>
        <v>1</v>
      </c>
      <c r="AE9" s="10"/>
      <c r="AF9" s="35">
        <v>747964375</v>
      </c>
      <c r="AG9" s="35">
        <v>877033976</v>
      </c>
      <c r="AH9" s="36">
        <f>+AF9/AG9</f>
        <v>0.85283397846379438</v>
      </c>
      <c r="AI9" s="36">
        <f>IF(AH9/N9&gt;100%,100%,AH9/N9)</f>
        <v>1</v>
      </c>
      <c r="AJ9" s="10"/>
      <c r="AK9" s="35">
        <v>753971861</v>
      </c>
      <c r="AL9" s="35">
        <v>877033976</v>
      </c>
      <c r="AM9" s="36">
        <f>+AK9/AL9</f>
        <v>0.85968375414454867</v>
      </c>
      <c r="AN9" s="36">
        <f>IF(AM9/O9&gt;100%,100%,AM9/O9)</f>
        <v>1</v>
      </c>
      <c r="AO9" s="25"/>
    </row>
    <row r="10" spans="1:41" s="31" customFormat="1" ht="130.5" x14ac:dyDescent="0.35">
      <c r="A10" s="24">
        <v>4</v>
      </c>
      <c r="B10" s="25" t="s">
        <v>36</v>
      </c>
      <c r="C10" s="25" t="s">
        <v>55</v>
      </c>
      <c r="D10" s="26" t="s">
        <v>67</v>
      </c>
      <c r="E10" s="25" t="s">
        <v>68</v>
      </c>
      <c r="F10" s="25" t="s">
        <v>40</v>
      </c>
      <c r="G10" s="25" t="s">
        <v>69</v>
      </c>
      <c r="H10" s="25" t="s">
        <v>70</v>
      </c>
      <c r="I10" s="27" t="s">
        <v>43</v>
      </c>
      <c r="J10" s="25" t="s">
        <v>44</v>
      </c>
      <c r="K10" s="25" t="s">
        <v>45</v>
      </c>
      <c r="L10" s="27">
        <v>0.2</v>
      </c>
      <c r="M10" s="27">
        <v>0.3</v>
      </c>
      <c r="N10" s="28">
        <v>0.6</v>
      </c>
      <c r="O10" s="28">
        <v>0.96</v>
      </c>
      <c r="P10" s="27">
        <v>0.96</v>
      </c>
      <c r="Q10" s="25" t="s">
        <v>60</v>
      </c>
      <c r="R10" s="25" t="s">
        <v>61</v>
      </c>
      <c r="S10" s="25" t="s">
        <v>62</v>
      </c>
      <c r="T10" s="25" t="s">
        <v>49</v>
      </c>
      <c r="U10" s="25" t="s">
        <v>50</v>
      </c>
      <c r="V10" s="29">
        <v>72442200000</v>
      </c>
      <c r="W10" s="29">
        <v>7707590863</v>
      </c>
      <c r="X10" s="30">
        <v>0.10639999999999999</v>
      </c>
      <c r="Y10" s="30">
        <f>IF(X10/L10&gt;100%,100%,X10/L10)</f>
        <v>0.53199999999999992</v>
      </c>
      <c r="Z10" s="25" t="s">
        <v>71</v>
      </c>
      <c r="AA10" s="39">
        <v>17976573924</v>
      </c>
      <c r="AB10" s="39">
        <v>72442200000</v>
      </c>
      <c r="AC10" s="41">
        <f>+AA10/AB10</f>
        <v>0.24815057968973886</v>
      </c>
      <c r="AD10" s="41">
        <f>IF(AC10/M10&gt;100%,100%,AC10/M10)</f>
        <v>0.8271685989657962</v>
      </c>
      <c r="AE10" s="42">
        <f>IF(AD10/N10&gt;100%,100%,AD10/N10)</f>
        <v>1</v>
      </c>
      <c r="AF10" s="39">
        <v>25652148547</v>
      </c>
      <c r="AG10" s="39">
        <v>72692200000</v>
      </c>
      <c r="AH10" s="40">
        <f>+AF10/AG10</f>
        <v>0.3528872223842448</v>
      </c>
      <c r="AI10" s="40">
        <f>IF(AH10/N10&gt;100%,100%,AH10/N10)</f>
        <v>0.58814537064040806</v>
      </c>
      <c r="AJ10" s="25"/>
      <c r="AK10" s="35">
        <v>65681813997</v>
      </c>
      <c r="AL10" s="35">
        <v>72692200000</v>
      </c>
      <c r="AM10" s="36">
        <f>+AK10/AL10</f>
        <v>0.90356068459889782</v>
      </c>
      <c r="AN10" s="36">
        <f>IF(AM10/O10&gt;100%,100%,AM10/O10)</f>
        <v>0.94120904645718528</v>
      </c>
      <c r="AO10" s="25"/>
    </row>
    <row r="11" spans="1:41" s="16" customFormat="1" ht="130.5" x14ac:dyDescent="0.35">
      <c r="A11" s="9">
        <v>4</v>
      </c>
      <c r="B11" s="10" t="s">
        <v>36</v>
      </c>
      <c r="C11" s="10" t="s">
        <v>55</v>
      </c>
      <c r="D11" s="11" t="s">
        <v>72</v>
      </c>
      <c r="E11" s="10" t="s">
        <v>73</v>
      </c>
      <c r="F11" s="10" t="s">
        <v>40</v>
      </c>
      <c r="G11" s="10" t="s">
        <v>74</v>
      </c>
      <c r="H11" s="10" t="s">
        <v>75</v>
      </c>
      <c r="I11" s="13" t="s">
        <v>43</v>
      </c>
      <c r="J11" s="10" t="s">
        <v>44</v>
      </c>
      <c r="K11" s="10" t="s">
        <v>45</v>
      </c>
      <c r="L11" s="13">
        <v>0.05</v>
      </c>
      <c r="M11" s="13">
        <v>0.2</v>
      </c>
      <c r="N11" s="43">
        <v>0.35</v>
      </c>
      <c r="O11" s="43">
        <v>0.5</v>
      </c>
      <c r="P11" s="13">
        <v>0.5</v>
      </c>
      <c r="Q11" s="10" t="s">
        <v>60</v>
      </c>
      <c r="R11" s="10" t="s">
        <v>61</v>
      </c>
      <c r="S11" s="10" t="s">
        <v>62</v>
      </c>
      <c r="T11" s="10" t="s">
        <v>49</v>
      </c>
      <c r="U11" s="10" t="s">
        <v>50</v>
      </c>
      <c r="V11" s="20">
        <v>72442200000</v>
      </c>
      <c r="W11" s="20">
        <v>525007353</v>
      </c>
      <c r="X11" s="19">
        <v>7.1999999999999998E-3</v>
      </c>
      <c r="Y11" s="19">
        <f>IF(X11/L11&gt;100%,100%,X11/L11)</f>
        <v>0.14399999999999999</v>
      </c>
      <c r="Z11" s="10" t="s">
        <v>71</v>
      </c>
      <c r="AA11" s="35">
        <v>5803777079</v>
      </c>
      <c r="AB11" s="35">
        <v>72442200000</v>
      </c>
      <c r="AC11" s="44">
        <f>+AA11/AB11</f>
        <v>8.0115969407334398E-2</v>
      </c>
      <c r="AD11" s="44">
        <f>IF(AC11/M11&gt;100%,100%,AC11/M11)</f>
        <v>0.40057984703667199</v>
      </c>
      <c r="AE11" s="45">
        <f>IF(AD11/N11&gt;100%,100%,AD11/N11)</f>
        <v>1</v>
      </c>
      <c r="AF11" s="35">
        <v>20386639544</v>
      </c>
      <c r="AG11" s="35">
        <v>72692200000</v>
      </c>
      <c r="AH11" s="36">
        <f>+AF11/AG11</f>
        <v>0.28045154148588158</v>
      </c>
      <c r="AI11" s="36">
        <f>IF(AH11/N11&gt;100%,100%,AH11/N11)</f>
        <v>0.80129011853109033</v>
      </c>
      <c r="AJ11" s="10"/>
      <c r="AK11" s="35">
        <v>26179059938</v>
      </c>
      <c r="AL11" s="35">
        <v>72692200000</v>
      </c>
      <c r="AM11" s="36">
        <f>+AK11/AL11</f>
        <v>0.36013574961275074</v>
      </c>
      <c r="AN11" s="36">
        <f>IF(AM11/O11&gt;100%,100%,AM11/O11)</f>
        <v>0.72027149922550149</v>
      </c>
      <c r="AO11" s="10"/>
    </row>
    <row r="12" spans="1:41" s="16" customFormat="1" ht="217.5" x14ac:dyDescent="0.35">
      <c r="A12" s="9">
        <v>4</v>
      </c>
      <c r="B12" s="10" t="s">
        <v>36</v>
      </c>
      <c r="C12" s="10" t="s">
        <v>55</v>
      </c>
      <c r="D12" s="11" t="s">
        <v>76</v>
      </c>
      <c r="E12" s="10" t="s">
        <v>77</v>
      </c>
      <c r="F12" s="10" t="s">
        <v>78</v>
      </c>
      <c r="G12" s="10" t="s">
        <v>79</v>
      </c>
      <c r="H12" s="10" t="s">
        <v>80</v>
      </c>
      <c r="I12" s="10" t="s">
        <v>43</v>
      </c>
      <c r="J12" s="10" t="s">
        <v>81</v>
      </c>
      <c r="K12" s="10" t="s">
        <v>45</v>
      </c>
      <c r="L12" s="13">
        <v>1</v>
      </c>
      <c r="M12" s="13">
        <v>1</v>
      </c>
      <c r="N12" s="13">
        <v>1</v>
      </c>
      <c r="O12" s="13">
        <v>1</v>
      </c>
      <c r="P12" s="13">
        <v>1</v>
      </c>
      <c r="Q12" s="10" t="s">
        <v>60</v>
      </c>
      <c r="R12" s="10" t="s">
        <v>82</v>
      </c>
      <c r="S12" s="10" t="s">
        <v>83</v>
      </c>
      <c r="T12" s="10" t="s">
        <v>49</v>
      </c>
      <c r="U12" s="10" t="s">
        <v>50</v>
      </c>
      <c r="V12" s="14"/>
      <c r="W12" s="10"/>
      <c r="X12" s="46"/>
      <c r="Y12" s="19"/>
      <c r="Z12" s="10"/>
      <c r="AA12" s="14">
        <v>319</v>
      </c>
      <c r="AB12" s="10">
        <v>330</v>
      </c>
      <c r="AC12" s="44">
        <f>AA12/AB12</f>
        <v>0.96666666666666667</v>
      </c>
      <c r="AD12" s="44">
        <f>AC12/100%</f>
        <v>0.96666666666666667</v>
      </c>
      <c r="AE12" s="10" t="s">
        <v>84</v>
      </c>
      <c r="AF12" s="47">
        <v>337</v>
      </c>
      <c r="AG12" s="10">
        <v>436</v>
      </c>
      <c r="AH12" s="48">
        <f>AF12/AG12</f>
        <v>0.77293577981651373</v>
      </c>
      <c r="AI12" s="12">
        <f>AH12/100%</f>
        <v>0.77293577981651373</v>
      </c>
      <c r="AJ12" s="10" t="s">
        <v>85</v>
      </c>
      <c r="AK12" s="47">
        <v>343</v>
      </c>
      <c r="AL12" s="10">
        <v>652</v>
      </c>
      <c r="AM12" s="48">
        <f>AK12/AL12</f>
        <v>0.5260736196319018</v>
      </c>
      <c r="AN12" s="12">
        <f>AM12/100%</f>
        <v>0.5260736196319018</v>
      </c>
      <c r="AO12" s="10"/>
    </row>
    <row r="13" spans="1:41" s="16" customFormat="1" ht="246.5" x14ac:dyDescent="0.35">
      <c r="A13" s="9">
        <v>4</v>
      </c>
      <c r="B13" s="10" t="s">
        <v>36</v>
      </c>
      <c r="C13" s="10" t="s">
        <v>55</v>
      </c>
      <c r="D13" s="11" t="s">
        <v>86</v>
      </c>
      <c r="E13" s="10" t="s">
        <v>87</v>
      </c>
      <c r="F13" s="10" t="s">
        <v>78</v>
      </c>
      <c r="G13" s="10" t="s">
        <v>88</v>
      </c>
      <c r="H13" s="10" t="s">
        <v>89</v>
      </c>
      <c r="I13" s="10" t="s">
        <v>43</v>
      </c>
      <c r="J13" s="10" t="s">
        <v>81</v>
      </c>
      <c r="K13" s="10" t="s">
        <v>45</v>
      </c>
      <c r="L13" s="13">
        <v>1</v>
      </c>
      <c r="M13" s="13">
        <v>1</v>
      </c>
      <c r="N13" s="13">
        <v>1</v>
      </c>
      <c r="O13" s="13">
        <v>1</v>
      </c>
      <c r="P13" s="13">
        <v>1</v>
      </c>
      <c r="Q13" s="10" t="s">
        <v>60</v>
      </c>
      <c r="R13" s="10" t="s">
        <v>82</v>
      </c>
      <c r="S13" s="10" t="s">
        <v>90</v>
      </c>
      <c r="T13" s="10" t="s">
        <v>49</v>
      </c>
      <c r="U13" s="10" t="s">
        <v>50</v>
      </c>
      <c r="V13" s="14">
        <v>47</v>
      </c>
      <c r="W13" s="10">
        <v>237</v>
      </c>
      <c r="X13" s="46">
        <f>(V13/W13)*100</f>
        <v>19.831223628691983</v>
      </c>
      <c r="Y13" s="19">
        <f>IF(V13/W13&gt;100%,100%,V13/W13)</f>
        <v>0.19831223628691982</v>
      </c>
      <c r="Z13" s="10"/>
      <c r="AA13" s="14">
        <v>261</v>
      </c>
      <c r="AB13" s="10">
        <v>330</v>
      </c>
      <c r="AC13" s="44">
        <f>AA13/AB13</f>
        <v>0.79090909090909089</v>
      </c>
      <c r="AD13" s="44">
        <f>AC13/100%</f>
        <v>0.79090909090909089</v>
      </c>
      <c r="AE13" s="10"/>
      <c r="AF13" s="49">
        <v>308</v>
      </c>
      <c r="AG13" s="10">
        <v>334</v>
      </c>
      <c r="AH13" s="50">
        <f>AF13/AG13</f>
        <v>0.92215568862275454</v>
      </c>
      <c r="AI13" s="51">
        <f>AH13/100%</f>
        <v>0.92215568862275454</v>
      </c>
      <c r="AJ13" s="10" t="s">
        <v>91</v>
      </c>
      <c r="AK13" s="70">
        <v>315</v>
      </c>
      <c r="AL13" s="53">
        <v>320</v>
      </c>
      <c r="AM13" s="71">
        <f>AK13/AL13</f>
        <v>0.984375</v>
      </c>
      <c r="AN13" s="72">
        <f>AM13/100%</f>
        <v>0.984375</v>
      </c>
      <c r="AO13" s="10"/>
    </row>
    <row r="14" spans="1:41" s="16" customFormat="1" ht="130.5" x14ac:dyDescent="0.35">
      <c r="A14" s="9">
        <v>4</v>
      </c>
      <c r="B14" s="10" t="s">
        <v>36</v>
      </c>
      <c r="C14" s="10" t="s">
        <v>55</v>
      </c>
      <c r="D14" s="11" t="s">
        <v>92</v>
      </c>
      <c r="E14" s="10" t="s">
        <v>93</v>
      </c>
      <c r="F14" s="10" t="s">
        <v>78</v>
      </c>
      <c r="G14" s="10" t="s">
        <v>94</v>
      </c>
      <c r="H14" s="10" t="s">
        <v>95</v>
      </c>
      <c r="I14" s="10" t="s">
        <v>43</v>
      </c>
      <c r="J14" s="10" t="s">
        <v>81</v>
      </c>
      <c r="K14" s="10" t="s">
        <v>45</v>
      </c>
      <c r="L14" s="13">
        <v>0.9</v>
      </c>
      <c r="M14" s="13">
        <v>0.9</v>
      </c>
      <c r="N14" s="13">
        <v>0.9</v>
      </c>
      <c r="O14" s="13">
        <v>0.9</v>
      </c>
      <c r="P14" s="13">
        <v>0.9</v>
      </c>
      <c r="Q14" s="10" t="s">
        <v>60</v>
      </c>
      <c r="R14" s="10" t="s">
        <v>96</v>
      </c>
      <c r="S14" s="10" t="s">
        <v>90</v>
      </c>
      <c r="T14" s="10" t="s">
        <v>49</v>
      </c>
      <c r="U14" s="10" t="s">
        <v>97</v>
      </c>
      <c r="V14" s="14"/>
      <c r="W14" s="10"/>
      <c r="X14" s="10"/>
      <c r="Y14" s="10"/>
      <c r="Z14" s="10"/>
      <c r="AA14" s="14">
        <v>29</v>
      </c>
      <c r="AB14" s="10">
        <v>29</v>
      </c>
      <c r="AC14" s="52">
        <f>AA14/AB14</f>
        <v>1</v>
      </c>
      <c r="AD14" s="52">
        <f>AC14/100%</f>
        <v>1</v>
      </c>
      <c r="AE14" s="10"/>
      <c r="AF14" s="53">
        <v>29</v>
      </c>
      <c r="AG14" s="10">
        <v>29</v>
      </c>
      <c r="AH14" s="43">
        <f>AF14/AG14</f>
        <v>1</v>
      </c>
      <c r="AI14" s="51">
        <f>AH14/100%</f>
        <v>1</v>
      </c>
      <c r="AJ14" s="10" t="s">
        <v>98</v>
      </c>
      <c r="AK14" s="53">
        <v>29</v>
      </c>
      <c r="AL14" s="53">
        <v>29</v>
      </c>
      <c r="AM14" s="66">
        <f>AK14/AL14</f>
        <v>1</v>
      </c>
      <c r="AN14" s="36">
        <f>IF(AM14/O14&gt;100%,100%,AM14/O14)</f>
        <v>1</v>
      </c>
      <c r="AO14" s="10"/>
    </row>
    <row r="15" spans="1:41" s="16" customFormat="1" ht="87" x14ac:dyDescent="0.35">
      <c r="A15" s="9">
        <v>4</v>
      </c>
      <c r="B15" s="10" t="s">
        <v>36</v>
      </c>
      <c r="C15" s="10" t="s">
        <v>55</v>
      </c>
      <c r="D15" s="11" t="s">
        <v>99</v>
      </c>
      <c r="E15" s="10" t="s">
        <v>100</v>
      </c>
      <c r="F15" s="10" t="s">
        <v>78</v>
      </c>
      <c r="G15" s="10" t="s">
        <v>94</v>
      </c>
      <c r="H15" s="10" t="s">
        <v>101</v>
      </c>
      <c r="I15" s="10" t="s">
        <v>43</v>
      </c>
      <c r="J15" s="10" t="s">
        <v>44</v>
      </c>
      <c r="K15" s="10" t="s">
        <v>45</v>
      </c>
      <c r="L15" s="13">
        <v>0</v>
      </c>
      <c r="M15" s="13">
        <v>0</v>
      </c>
      <c r="N15" s="13">
        <v>0</v>
      </c>
      <c r="O15" s="13">
        <v>1</v>
      </c>
      <c r="P15" s="13">
        <v>1</v>
      </c>
      <c r="Q15" s="10" t="s">
        <v>60</v>
      </c>
      <c r="R15" s="54" t="s">
        <v>96</v>
      </c>
      <c r="S15" s="54" t="s">
        <v>90</v>
      </c>
      <c r="T15" s="54" t="s">
        <v>49</v>
      </c>
      <c r="U15" s="54" t="s">
        <v>97</v>
      </c>
      <c r="V15" s="14"/>
      <c r="W15" s="10"/>
      <c r="X15" s="10"/>
      <c r="Y15" s="10"/>
      <c r="Z15" s="10"/>
      <c r="AA15" s="14"/>
      <c r="AB15" s="10"/>
      <c r="AC15" s="9"/>
      <c r="AD15" s="9"/>
      <c r="AE15" s="10"/>
      <c r="AF15" s="43"/>
      <c r="AG15" s="10"/>
      <c r="AH15" s="43"/>
      <c r="AI15" s="10"/>
      <c r="AJ15" s="10" t="s">
        <v>102</v>
      </c>
      <c r="AK15" s="67">
        <v>46</v>
      </c>
      <c r="AL15" s="10">
        <v>31</v>
      </c>
      <c r="AM15" s="56">
        <f>+AK15/AL15</f>
        <v>1.4838709677419355</v>
      </c>
      <c r="AN15" s="36">
        <f>IF(AM15/O15&gt;100%,100%,AM15/O15)</f>
        <v>1</v>
      </c>
      <c r="AO15" s="10" t="s">
        <v>103</v>
      </c>
    </row>
    <row r="16" spans="1:41" s="1" customFormat="1" x14ac:dyDescent="0.35">
      <c r="AC16" s="37"/>
      <c r="AD16" s="37"/>
    </row>
    <row r="17" spans="29:30" s="1" customFormat="1" x14ac:dyDescent="0.35">
      <c r="AC17" s="37"/>
      <c r="AD17" s="37"/>
    </row>
    <row r="18" spans="29:30" s="1" customFormat="1" x14ac:dyDescent="0.35">
      <c r="AC18" s="37"/>
      <c r="AD18" s="37"/>
    </row>
    <row r="19" spans="29:30" s="1" customFormat="1" x14ac:dyDescent="0.35">
      <c r="AC19" s="37"/>
      <c r="AD19" s="37"/>
    </row>
    <row r="20" spans="29:30" s="1" customFormat="1" x14ac:dyDescent="0.35">
      <c r="AC20" s="37"/>
      <c r="AD20" s="37"/>
    </row>
    <row r="21" spans="29:30" s="1" customFormat="1" x14ac:dyDescent="0.35">
      <c r="AC21" s="37"/>
      <c r="AD21" s="37"/>
    </row>
    <row r="22" spans="29:30" s="1" customFormat="1" x14ac:dyDescent="0.35">
      <c r="AC22" s="37"/>
      <c r="AD22" s="37"/>
    </row>
    <row r="23" spans="29:30" s="1" customFormat="1" x14ac:dyDescent="0.35">
      <c r="AC23" s="37"/>
      <c r="AD23" s="37"/>
    </row>
    <row r="24" spans="29:30" s="1" customFormat="1" x14ac:dyDescent="0.35">
      <c r="AC24" s="37"/>
      <c r="AD24" s="37"/>
    </row>
  </sheetData>
  <mergeCells count="12">
    <mergeCell ref="R4:U5"/>
    <mergeCell ref="V4:Z5"/>
    <mergeCell ref="AA4:AE5"/>
    <mergeCell ref="AF4:AJ5"/>
    <mergeCell ref="AK4:AO5"/>
    <mergeCell ref="A1:K1"/>
    <mergeCell ref="L1:P1"/>
    <mergeCell ref="A2:K2"/>
    <mergeCell ref="A4:B5"/>
    <mergeCell ref="C4:C6"/>
    <mergeCell ref="D4:F5"/>
    <mergeCell ref="G4:Q5"/>
  </mergeCells>
  <dataValidations count="1">
    <dataValidation allowBlank="1" showInputMessage="1" showErrorMessage="1" error="Escriba un texto " promptTitle="Cualquier contenido" sqref="F6 F3" xr:uid="{0119DD7A-2EAE-41B1-BD2F-F94E85AF95E2}"/>
  </dataValidation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69ABE-775F-492A-84E4-FB8CC913ABBE}">
  <sheetPr>
    <tabColor rgb="FF00B050"/>
  </sheetPr>
  <dimension ref="A1:AT15"/>
  <sheetViews>
    <sheetView topLeftCell="D4" workbookViewId="0">
      <pane xSplit="2" ySplit="3" topLeftCell="AK8" activePane="bottomRight" state="frozen"/>
      <selection pane="topRight"/>
      <selection pane="bottomLeft"/>
      <selection pane="bottomRight" activeCell="AM11" sqref="AM11"/>
    </sheetView>
  </sheetViews>
  <sheetFormatPr baseColWidth="10" defaultColWidth="10.81640625" defaultRowHeight="14.5" x14ac:dyDescent="0.35"/>
  <cols>
    <col min="1" max="1" width="4.1796875" style="4" customWidth="1"/>
    <col min="2" max="2" width="25.54296875" style="4" customWidth="1"/>
    <col min="3" max="3" width="13.81640625" style="4" customWidth="1"/>
    <col min="4" max="4" width="8.1796875" style="4" customWidth="1"/>
    <col min="5" max="5" width="44.26953125" style="4" bestFit="1" customWidth="1"/>
    <col min="6" max="6" width="10.81640625" style="4"/>
    <col min="7" max="7" width="24.453125" style="4" customWidth="1"/>
    <col min="8" max="8" width="23.54296875" style="4" customWidth="1"/>
    <col min="9" max="9" width="10" style="4" customWidth="1"/>
    <col min="10" max="10" width="18.453125" style="4" customWidth="1"/>
    <col min="11" max="11" width="15.81640625" style="4" customWidth="1"/>
    <col min="12" max="15" width="7.26953125" style="4" customWidth="1"/>
    <col min="16" max="16" width="6.26953125" style="4" customWidth="1"/>
    <col min="17" max="17" width="11.1796875" style="4" customWidth="1"/>
    <col min="18" max="18" width="13.1796875" style="4" customWidth="1"/>
    <col min="19" max="19" width="11" style="4" customWidth="1"/>
    <col min="20" max="20" width="19.54296875" style="4" customWidth="1"/>
    <col min="21" max="21" width="17.54296875" style="4" customWidth="1"/>
    <col min="22" max="22" width="19.453125" style="4" hidden="1" customWidth="1"/>
    <col min="23" max="25" width="15.7265625" style="4" hidden="1" customWidth="1"/>
    <col min="26" max="26" width="30.7265625" style="4" hidden="1" customWidth="1"/>
    <col min="27" max="27" width="16.54296875" style="4" hidden="1" customWidth="1"/>
    <col min="28" max="28" width="20.54296875" style="4" hidden="1" customWidth="1"/>
    <col min="29" max="29" width="16.54296875" style="4" hidden="1" customWidth="1"/>
    <col min="30" max="30" width="16.26953125" style="4" hidden="1" customWidth="1"/>
    <col min="31" max="31" width="59.81640625" style="4" hidden="1" customWidth="1"/>
    <col min="32" max="32" width="16.54296875" style="4" customWidth="1"/>
    <col min="33" max="33" width="20.81640625" style="4" customWidth="1"/>
    <col min="34" max="35" width="11" style="4" customWidth="1"/>
    <col min="36" max="36" width="58" style="4" customWidth="1"/>
    <col min="37" max="38" width="22" style="4" customWidth="1"/>
    <col min="39" max="39" width="16.54296875" style="4" customWidth="1"/>
    <col min="40" max="40" width="34.81640625" style="4" customWidth="1"/>
    <col min="41" max="43" width="16.54296875" style="4" customWidth="1"/>
    <col min="44" max="44" width="21.54296875" style="4" customWidth="1"/>
    <col min="45" max="45" width="39.453125" style="4" customWidth="1"/>
    <col min="46" max="16384" width="10.81640625" style="4"/>
  </cols>
  <sheetData>
    <row r="1" spans="1:46" s="1" customFormat="1" ht="70.5" customHeight="1" x14ac:dyDescent="0.35">
      <c r="A1" s="92" t="s">
        <v>134</v>
      </c>
      <c r="B1" s="93"/>
      <c r="C1" s="93"/>
      <c r="D1" s="93"/>
      <c r="E1" s="93"/>
      <c r="F1" s="93"/>
      <c r="G1" s="93"/>
      <c r="H1" s="93"/>
      <c r="I1" s="93"/>
      <c r="J1" s="93"/>
      <c r="K1" s="93"/>
      <c r="L1" s="94"/>
      <c r="M1" s="94"/>
      <c r="N1" s="94"/>
      <c r="O1" s="94"/>
      <c r="P1" s="94"/>
    </row>
    <row r="2" spans="1:46" s="18" customFormat="1" ht="23.5" customHeight="1" x14ac:dyDescent="0.35">
      <c r="A2" s="92" t="s">
        <v>1</v>
      </c>
      <c r="B2" s="92"/>
      <c r="C2" s="92"/>
      <c r="D2" s="92"/>
      <c r="E2" s="92"/>
      <c r="F2" s="92"/>
      <c r="G2" s="92"/>
      <c r="H2" s="92"/>
      <c r="I2" s="92"/>
      <c r="J2" s="92"/>
      <c r="K2" s="92"/>
      <c r="L2" s="17"/>
      <c r="M2" s="17"/>
      <c r="N2" s="17"/>
      <c r="O2" s="17"/>
      <c r="P2" s="17"/>
    </row>
    <row r="3" spans="1:46" s="1" customFormat="1" x14ac:dyDescent="0.35"/>
    <row r="4" spans="1:46" ht="14.5" customHeight="1" x14ac:dyDescent="0.35">
      <c r="A4" s="95" t="s">
        <v>2</v>
      </c>
      <c r="B4" s="95"/>
      <c r="C4" s="95" t="s">
        <v>3</v>
      </c>
      <c r="D4" s="95" t="s">
        <v>4</v>
      </c>
      <c r="E4" s="95"/>
      <c r="F4" s="95"/>
      <c r="G4" s="96" t="s">
        <v>5</v>
      </c>
      <c r="H4" s="96"/>
      <c r="I4" s="96"/>
      <c r="J4" s="96"/>
      <c r="K4" s="96"/>
      <c r="L4" s="96"/>
      <c r="M4" s="96"/>
      <c r="N4" s="96"/>
      <c r="O4" s="96"/>
      <c r="P4" s="96"/>
      <c r="Q4" s="96"/>
      <c r="R4" s="95" t="s">
        <v>6</v>
      </c>
      <c r="S4" s="95"/>
      <c r="T4" s="95"/>
      <c r="U4" s="95"/>
      <c r="V4" s="97" t="s">
        <v>7</v>
      </c>
      <c r="W4" s="98"/>
      <c r="X4" s="98"/>
      <c r="Y4" s="98"/>
      <c r="Z4" s="99"/>
      <c r="AA4" s="103" t="s">
        <v>8</v>
      </c>
      <c r="AB4" s="104"/>
      <c r="AC4" s="104"/>
      <c r="AD4" s="104"/>
      <c r="AE4" s="105"/>
      <c r="AF4" s="109" t="s">
        <v>9</v>
      </c>
      <c r="AG4" s="110"/>
      <c r="AH4" s="110"/>
      <c r="AI4" s="110"/>
      <c r="AJ4" s="111"/>
      <c r="AK4" s="115" t="s">
        <v>10</v>
      </c>
      <c r="AL4" s="116"/>
      <c r="AM4" s="116"/>
      <c r="AN4" s="116"/>
      <c r="AO4" s="117"/>
    </row>
    <row r="5" spans="1:46" ht="14.5" customHeight="1" x14ac:dyDescent="0.35">
      <c r="A5" s="95"/>
      <c r="B5" s="95"/>
      <c r="C5" s="95"/>
      <c r="D5" s="95"/>
      <c r="E5" s="95"/>
      <c r="F5" s="95"/>
      <c r="G5" s="96"/>
      <c r="H5" s="96"/>
      <c r="I5" s="96"/>
      <c r="J5" s="96"/>
      <c r="K5" s="96"/>
      <c r="L5" s="96"/>
      <c r="M5" s="96"/>
      <c r="N5" s="96"/>
      <c r="O5" s="96"/>
      <c r="P5" s="96"/>
      <c r="Q5" s="96"/>
      <c r="R5" s="95"/>
      <c r="S5" s="95"/>
      <c r="T5" s="95"/>
      <c r="U5" s="95"/>
      <c r="V5" s="100"/>
      <c r="W5" s="101"/>
      <c r="X5" s="101"/>
      <c r="Y5" s="101"/>
      <c r="Z5" s="102"/>
      <c r="AA5" s="106"/>
      <c r="AB5" s="107"/>
      <c r="AC5" s="107"/>
      <c r="AD5" s="107"/>
      <c r="AE5" s="108"/>
      <c r="AF5" s="112"/>
      <c r="AG5" s="113"/>
      <c r="AH5" s="113"/>
      <c r="AI5" s="113"/>
      <c r="AJ5" s="114"/>
      <c r="AK5" s="118"/>
      <c r="AL5" s="119"/>
      <c r="AM5" s="119"/>
      <c r="AN5" s="119"/>
      <c r="AO5" s="120"/>
    </row>
    <row r="6" spans="1:46" ht="101.5" x14ac:dyDescent="0.35">
      <c r="A6" s="2" t="s">
        <v>11</v>
      </c>
      <c r="B6" s="2" t="s">
        <v>12</v>
      </c>
      <c r="C6" s="95"/>
      <c r="D6" s="2" t="s">
        <v>13</v>
      </c>
      <c r="E6" s="2" t="s">
        <v>14</v>
      </c>
      <c r="F6" s="2" t="s">
        <v>15</v>
      </c>
      <c r="G6" s="3" t="s">
        <v>16</v>
      </c>
      <c r="H6" s="3" t="s">
        <v>17</v>
      </c>
      <c r="I6" s="3" t="s">
        <v>18</v>
      </c>
      <c r="J6" s="3" t="s">
        <v>19</v>
      </c>
      <c r="K6" s="3" t="s">
        <v>20</v>
      </c>
      <c r="L6" s="3" t="s">
        <v>21</v>
      </c>
      <c r="M6" s="3" t="s">
        <v>22</v>
      </c>
      <c r="N6" s="3" t="s">
        <v>23</v>
      </c>
      <c r="O6" s="3" t="s">
        <v>24</v>
      </c>
      <c r="P6" s="3" t="s">
        <v>25</v>
      </c>
      <c r="Q6" s="3" t="s">
        <v>26</v>
      </c>
      <c r="R6" s="2" t="s">
        <v>27</v>
      </c>
      <c r="S6" s="2" t="s">
        <v>28</v>
      </c>
      <c r="T6" s="2" t="s">
        <v>29</v>
      </c>
      <c r="U6" s="2" t="s">
        <v>30</v>
      </c>
      <c r="V6" s="5" t="s">
        <v>31</v>
      </c>
      <c r="W6" s="5" t="s">
        <v>32</v>
      </c>
      <c r="X6" s="5" t="s">
        <v>33</v>
      </c>
      <c r="Y6" s="5" t="s">
        <v>34</v>
      </c>
      <c r="Z6" s="5" t="s">
        <v>35</v>
      </c>
      <c r="AA6" s="6" t="s">
        <v>31</v>
      </c>
      <c r="AB6" s="6" t="s">
        <v>32</v>
      </c>
      <c r="AC6" s="6" t="s">
        <v>33</v>
      </c>
      <c r="AD6" s="6" t="s">
        <v>34</v>
      </c>
      <c r="AE6" s="6" t="s">
        <v>35</v>
      </c>
      <c r="AF6" s="7" t="s">
        <v>31</v>
      </c>
      <c r="AG6" s="7" t="s">
        <v>32</v>
      </c>
      <c r="AH6" s="7" t="s">
        <v>33</v>
      </c>
      <c r="AI6" s="7" t="s">
        <v>34</v>
      </c>
      <c r="AJ6" s="7" t="s">
        <v>35</v>
      </c>
      <c r="AK6" s="8" t="s">
        <v>31</v>
      </c>
      <c r="AL6" s="8" t="s">
        <v>32</v>
      </c>
      <c r="AM6" s="8" t="s">
        <v>33</v>
      </c>
      <c r="AN6" s="8" t="s">
        <v>34</v>
      </c>
      <c r="AO6" s="8" t="s">
        <v>35</v>
      </c>
    </row>
    <row r="7" spans="1:46" s="16" customFormat="1" ht="101.5" x14ac:dyDescent="0.35">
      <c r="A7" s="9">
        <v>4</v>
      </c>
      <c r="B7" s="10" t="s">
        <v>36</v>
      </c>
      <c r="C7" s="10" t="s">
        <v>37</v>
      </c>
      <c r="D7" s="11" t="s">
        <v>38</v>
      </c>
      <c r="E7" s="10" t="s">
        <v>114</v>
      </c>
      <c r="F7" s="10" t="s">
        <v>40</v>
      </c>
      <c r="G7" s="10" t="s">
        <v>41</v>
      </c>
      <c r="H7" s="10" t="s">
        <v>42</v>
      </c>
      <c r="I7" s="12" t="s">
        <v>43</v>
      </c>
      <c r="J7" s="10" t="s">
        <v>44</v>
      </c>
      <c r="K7" s="10" t="s">
        <v>45</v>
      </c>
      <c r="L7" s="13">
        <v>0</v>
      </c>
      <c r="M7" s="13">
        <v>0</v>
      </c>
      <c r="N7" s="13">
        <v>0</v>
      </c>
      <c r="O7" s="13">
        <v>0.75</v>
      </c>
      <c r="P7" s="13">
        <v>0.75</v>
      </c>
      <c r="Q7" s="10" t="s">
        <v>46</v>
      </c>
      <c r="R7" s="10" t="s">
        <v>47</v>
      </c>
      <c r="S7" s="10" t="s">
        <v>48</v>
      </c>
      <c r="T7" s="10" t="s">
        <v>49</v>
      </c>
      <c r="U7" s="10" t="s">
        <v>50</v>
      </c>
      <c r="V7" s="14"/>
      <c r="W7" s="10"/>
      <c r="X7" s="10"/>
      <c r="Y7" s="10"/>
      <c r="Z7" s="10" t="s">
        <v>51</v>
      </c>
      <c r="AA7" s="14"/>
      <c r="AB7" s="10"/>
      <c r="AC7" s="12"/>
      <c r="AD7" s="10"/>
      <c r="AE7" s="10" t="s">
        <v>115</v>
      </c>
      <c r="AF7" s="14">
        <f t="shared" ref="AF7:AF15" si="0">N7</f>
        <v>0</v>
      </c>
      <c r="AG7" s="10"/>
      <c r="AH7" s="10" t="e">
        <f>IF(AG7/AF7&gt;100%,100%,AG7/AF7)</f>
        <v>#DIV/0!</v>
      </c>
      <c r="AI7" s="10"/>
      <c r="AJ7" s="10" t="s">
        <v>53</v>
      </c>
      <c r="AK7" s="81" t="s">
        <v>54</v>
      </c>
      <c r="AL7" s="81" t="s">
        <v>54</v>
      </c>
      <c r="AM7" s="75">
        <v>0.85299999999999998</v>
      </c>
      <c r="AN7" s="36">
        <f>IF(AM7/O7&gt;100%,100%,AM7/O7)</f>
        <v>1</v>
      </c>
      <c r="AO7" s="25"/>
      <c r="AP7" s="25">
        <f t="shared" ref="AP7:AP15" si="1">P7</f>
        <v>0.75</v>
      </c>
      <c r="AQ7" s="25"/>
      <c r="AR7" s="25">
        <f>IF(AQ7/AP7&gt;100%,100%,AQ7/AP7)</f>
        <v>0</v>
      </c>
      <c r="AS7" s="25"/>
      <c r="AT7" s="31"/>
    </row>
    <row r="8" spans="1:46" s="16" customFormat="1" ht="87" x14ac:dyDescent="0.35">
      <c r="A8" s="9">
        <v>4</v>
      </c>
      <c r="B8" s="10" t="s">
        <v>36</v>
      </c>
      <c r="C8" s="10" t="s">
        <v>55</v>
      </c>
      <c r="D8" s="11" t="s">
        <v>56</v>
      </c>
      <c r="E8" s="10" t="s">
        <v>106</v>
      </c>
      <c r="F8" s="10" t="s">
        <v>40</v>
      </c>
      <c r="G8" s="10" t="s">
        <v>58</v>
      </c>
      <c r="H8" s="10" t="s">
        <v>59</v>
      </c>
      <c r="I8" s="10" t="s">
        <v>43</v>
      </c>
      <c r="J8" s="10" t="s">
        <v>44</v>
      </c>
      <c r="K8" s="10" t="s">
        <v>45</v>
      </c>
      <c r="L8" s="13">
        <v>0.14000000000000001</v>
      </c>
      <c r="M8" s="13">
        <v>0.27</v>
      </c>
      <c r="N8" s="13">
        <v>0.45</v>
      </c>
      <c r="O8" s="13">
        <v>0.65</v>
      </c>
      <c r="P8" s="13">
        <v>0.65</v>
      </c>
      <c r="Q8" s="10" t="s">
        <v>60</v>
      </c>
      <c r="R8" s="10" t="s">
        <v>61</v>
      </c>
      <c r="S8" s="10" t="s">
        <v>62</v>
      </c>
      <c r="T8" s="10" t="s">
        <v>49</v>
      </c>
      <c r="U8" s="10" t="s">
        <v>50</v>
      </c>
      <c r="V8" s="20">
        <v>20007395336</v>
      </c>
      <c r="W8" s="20">
        <v>42854398405</v>
      </c>
      <c r="X8" s="19">
        <f>+V8/W8</f>
        <v>0.46686912150575549</v>
      </c>
      <c r="Y8" s="19">
        <f>IF(X8/L8&gt;100%,100%,X8/L8)</f>
        <v>1</v>
      </c>
      <c r="Z8" s="10"/>
      <c r="AA8" s="35">
        <v>33332026239</v>
      </c>
      <c r="AB8" s="35">
        <v>42854398405</v>
      </c>
      <c r="AC8" s="19">
        <f>+AA8/AB8</f>
        <v>0.77779708687057458</v>
      </c>
      <c r="AD8" s="19">
        <f>IF(AC8/M8&gt;100%,100%,AC8/M8)</f>
        <v>1</v>
      </c>
      <c r="AE8" s="10"/>
      <c r="AF8" s="35">
        <v>36476791251</v>
      </c>
      <c r="AG8" s="35">
        <v>42854398405</v>
      </c>
      <c r="AH8" s="36">
        <f>+AF8/AG8</f>
        <v>0.8511796363647961</v>
      </c>
      <c r="AI8" s="36">
        <f>IF(AH8/N8&gt;100%,100%,AH8/N8)</f>
        <v>1</v>
      </c>
      <c r="AJ8" s="10"/>
      <c r="AK8" s="35">
        <v>37843346008</v>
      </c>
      <c r="AL8" s="35">
        <v>42854398405</v>
      </c>
      <c r="AM8" s="36">
        <f>+AK8/AL8</f>
        <v>0.88306795606736743</v>
      </c>
      <c r="AN8" s="36">
        <f>IF(AM8/O8&gt;100%,100%,AM8/O8)</f>
        <v>1</v>
      </c>
      <c r="AO8" s="10"/>
      <c r="AP8" s="10">
        <f t="shared" si="1"/>
        <v>0.65</v>
      </c>
      <c r="AQ8" s="10"/>
      <c r="AR8" s="10">
        <f t="shared" ref="AR8:AR15" si="2">IF(AQ8/AP8&gt;100%,100%,AQ8/AP8)</f>
        <v>0</v>
      </c>
      <c r="AS8" s="10"/>
    </row>
    <row r="9" spans="1:46" s="16" customFormat="1" ht="87" x14ac:dyDescent="0.35">
      <c r="A9" s="9">
        <v>4</v>
      </c>
      <c r="B9" s="10" t="s">
        <v>36</v>
      </c>
      <c r="C9" s="10" t="s">
        <v>55</v>
      </c>
      <c r="D9" s="11" t="s">
        <v>63</v>
      </c>
      <c r="E9" s="10" t="s">
        <v>64</v>
      </c>
      <c r="F9" s="10" t="s">
        <v>40</v>
      </c>
      <c r="G9" s="10" t="s">
        <v>65</v>
      </c>
      <c r="H9" s="10" t="s">
        <v>66</v>
      </c>
      <c r="I9" s="10" t="s">
        <v>43</v>
      </c>
      <c r="J9" s="10" t="s">
        <v>44</v>
      </c>
      <c r="K9" s="10" t="s">
        <v>45</v>
      </c>
      <c r="L9" s="13">
        <v>0.12</v>
      </c>
      <c r="M9" s="13">
        <v>0.25</v>
      </c>
      <c r="N9" s="13">
        <v>0.43</v>
      </c>
      <c r="O9" s="13">
        <v>0.63</v>
      </c>
      <c r="P9" s="13">
        <v>0.63</v>
      </c>
      <c r="Q9" s="10" t="s">
        <v>60</v>
      </c>
      <c r="R9" s="10" t="s">
        <v>61</v>
      </c>
      <c r="S9" s="10" t="s">
        <v>62</v>
      </c>
      <c r="T9" s="10" t="s">
        <v>49</v>
      </c>
      <c r="U9" s="10" t="s">
        <v>50</v>
      </c>
      <c r="V9" s="20">
        <v>1578905309</v>
      </c>
      <c r="W9" s="20">
        <v>9806942666</v>
      </c>
      <c r="X9" s="19">
        <f>+V9/W9</f>
        <v>0.16099872944847091</v>
      </c>
      <c r="Y9" s="19">
        <f>IF(X9/L9&gt;100%,100%,X9/L9)</f>
        <v>1</v>
      </c>
      <c r="Z9" s="10"/>
      <c r="AA9" s="35">
        <v>1968311237</v>
      </c>
      <c r="AB9" s="35">
        <v>9806942666</v>
      </c>
      <c r="AC9" s="19">
        <f>+AA9/AB9</f>
        <v>0.20070589826368626</v>
      </c>
      <c r="AD9" s="19">
        <f>IF(AC9/M9&gt;100%,100%,AC9/M9)</f>
        <v>0.80282359305474504</v>
      </c>
      <c r="AE9" s="10"/>
      <c r="AF9" s="35">
        <v>4269004097</v>
      </c>
      <c r="AG9" s="35">
        <v>9806942666</v>
      </c>
      <c r="AH9" s="36">
        <f>+AF9/AG9</f>
        <v>0.43530427803971422</v>
      </c>
      <c r="AI9" s="36">
        <f>IF(AH9/N9&gt;100%,100%,AH9/N9)</f>
        <v>1</v>
      </c>
      <c r="AJ9" s="10"/>
      <c r="AK9" s="35">
        <v>5338711488</v>
      </c>
      <c r="AL9" s="35">
        <v>9806942666</v>
      </c>
      <c r="AM9" s="36">
        <f>+AK9/AL9</f>
        <v>0.5443808197746427</v>
      </c>
      <c r="AN9" s="36">
        <f>IF(AM9/O9&gt;100%,100%,AM9/O9)</f>
        <v>0.86409653932482966</v>
      </c>
      <c r="AO9" s="10"/>
      <c r="AP9" s="10">
        <f t="shared" si="1"/>
        <v>0.63</v>
      </c>
      <c r="AQ9" s="10"/>
      <c r="AR9" s="10">
        <f t="shared" si="2"/>
        <v>0</v>
      </c>
      <c r="AS9" s="10"/>
    </row>
    <row r="10" spans="1:46" s="16" customFormat="1" ht="174" x14ac:dyDescent="0.35">
      <c r="A10" s="9">
        <v>4</v>
      </c>
      <c r="B10" s="10" t="s">
        <v>36</v>
      </c>
      <c r="C10" s="10" t="s">
        <v>55</v>
      </c>
      <c r="D10" s="11" t="s">
        <v>67</v>
      </c>
      <c r="E10" s="10" t="s">
        <v>68</v>
      </c>
      <c r="F10" s="10" t="s">
        <v>40</v>
      </c>
      <c r="G10" s="10" t="s">
        <v>69</v>
      </c>
      <c r="H10" s="10" t="s">
        <v>70</v>
      </c>
      <c r="I10" s="13" t="s">
        <v>43</v>
      </c>
      <c r="J10" s="10" t="s">
        <v>44</v>
      </c>
      <c r="K10" s="10" t="s">
        <v>45</v>
      </c>
      <c r="L10" s="13">
        <v>0.2</v>
      </c>
      <c r="M10" s="13">
        <v>0.3</v>
      </c>
      <c r="N10" s="43">
        <v>0.6</v>
      </c>
      <c r="O10" s="43">
        <v>0.96</v>
      </c>
      <c r="P10" s="13">
        <v>0.96</v>
      </c>
      <c r="Q10" s="10" t="s">
        <v>60</v>
      </c>
      <c r="R10" s="10" t="s">
        <v>61</v>
      </c>
      <c r="S10" s="10" t="s">
        <v>62</v>
      </c>
      <c r="T10" s="10" t="s">
        <v>49</v>
      </c>
      <c r="U10" s="10" t="s">
        <v>50</v>
      </c>
      <c r="V10" s="20">
        <v>106389918000</v>
      </c>
      <c r="W10" s="20">
        <v>9605546398</v>
      </c>
      <c r="X10" s="19">
        <f>W10/V10</f>
        <v>9.0286246841547527E-2</v>
      </c>
      <c r="Y10" s="19">
        <f>IF(X10/L10&gt;100%,100%,X10/L10)</f>
        <v>0.45143123420773762</v>
      </c>
      <c r="Z10" s="10" t="s">
        <v>71</v>
      </c>
      <c r="AA10" s="35">
        <v>41068539225</v>
      </c>
      <c r="AB10" s="35">
        <v>106389918000</v>
      </c>
      <c r="AC10" s="19">
        <f>+AA10/AB10</f>
        <v>0.3860190889986399</v>
      </c>
      <c r="AD10" s="19">
        <f>IF(AC10/M10&gt;100%,100%,AC10/M10)</f>
        <v>1</v>
      </c>
      <c r="AE10" s="19"/>
      <c r="AF10" s="35">
        <v>61567104681</v>
      </c>
      <c r="AG10" s="35">
        <v>106389918000</v>
      </c>
      <c r="AH10" s="36">
        <f>+AF10/AG10</f>
        <v>0.57869303631759539</v>
      </c>
      <c r="AI10" s="36">
        <f>IF(AH10/N10&gt;100%,100%,AH10/N10)</f>
        <v>0.96448839386265905</v>
      </c>
      <c r="AJ10" s="10"/>
      <c r="AK10" s="35">
        <v>105956464795</v>
      </c>
      <c r="AL10" s="35">
        <v>106389918000</v>
      </c>
      <c r="AM10" s="36">
        <f t="shared" ref="AM10:AM11" si="3">+AK10/AL10</f>
        <v>0.99592580562943944</v>
      </c>
      <c r="AN10" s="36">
        <f t="shared" ref="AN10:AN11" si="4">IF(AM10/O10&gt;100%,100%,AM10/O10)</f>
        <v>1</v>
      </c>
      <c r="AO10" s="10"/>
      <c r="AP10" s="10">
        <f t="shared" si="1"/>
        <v>0.96</v>
      </c>
      <c r="AQ10" s="10"/>
      <c r="AR10" s="10">
        <f t="shared" si="2"/>
        <v>0</v>
      </c>
      <c r="AS10" s="10"/>
    </row>
    <row r="11" spans="1:46" s="16" customFormat="1" ht="174" x14ac:dyDescent="0.35">
      <c r="A11" s="9">
        <v>4</v>
      </c>
      <c r="B11" s="10" t="s">
        <v>36</v>
      </c>
      <c r="C11" s="10" t="s">
        <v>55</v>
      </c>
      <c r="D11" s="11" t="s">
        <v>72</v>
      </c>
      <c r="E11" s="10" t="s">
        <v>116</v>
      </c>
      <c r="F11" s="10" t="s">
        <v>40</v>
      </c>
      <c r="G11" s="10" t="s">
        <v>74</v>
      </c>
      <c r="H11" s="10" t="s">
        <v>75</v>
      </c>
      <c r="I11" s="13" t="s">
        <v>43</v>
      </c>
      <c r="J11" s="10" t="s">
        <v>44</v>
      </c>
      <c r="K11" s="10" t="s">
        <v>45</v>
      </c>
      <c r="L11" s="13">
        <v>0.1</v>
      </c>
      <c r="M11" s="13">
        <v>0.25</v>
      </c>
      <c r="N11" s="43">
        <v>0.35</v>
      </c>
      <c r="O11" s="43">
        <v>0.52</v>
      </c>
      <c r="P11" s="13">
        <v>0.52</v>
      </c>
      <c r="Q11" s="10" t="s">
        <v>60</v>
      </c>
      <c r="R11" s="10" t="s">
        <v>61</v>
      </c>
      <c r="S11" s="10" t="s">
        <v>62</v>
      </c>
      <c r="T11" s="10" t="s">
        <v>49</v>
      </c>
      <c r="U11" s="10" t="s">
        <v>50</v>
      </c>
      <c r="V11" s="20">
        <v>106389918000</v>
      </c>
      <c r="W11" s="20">
        <v>1540408115</v>
      </c>
      <c r="X11" s="19">
        <f>W11/V11</f>
        <v>1.4478891834468752E-2</v>
      </c>
      <c r="Y11" s="19">
        <f>IF(X11/L11&gt;100%,100%,X11/L11)</f>
        <v>0.14478891834468752</v>
      </c>
      <c r="Z11" s="10" t="s">
        <v>71</v>
      </c>
      <c r="AA11" s="35">
        <v>7485700229</v>
      </c>
      <c r="AB11" s="35">
        <v>106389918000</v>
      </c>
      <c r="AC11" s="19">
        <f>+AA11/AB11</f>
        <v>7.0360992561344024E-2</v>
      </c>
      <c r="AD11" s="19">
        <f>IF(AC11/M11&gt;100%,100%,AC11/M11)</f>
        <v>0.2814439702453761</v>
      </c>
      <c r="AE11" s="10"/>
      <c r="AF11" s="35">
        <v>26836210217</v>
      </c>
      <c r="AG11" s="35">
        <v>106389918000</v>
      </c>
      <c r="AH11" s="36">
        <f>+AF11/AG11</f>
        <v>0.25224392237053889</v>
      </c>
      <c r="AI11" s="36">
        <f>IF(AH11/N11&gt;100%,100%,AH11/N11)</f>
        <v>0.72069692105868255</v>
      </c>
      <c r="AJ11" s="10"/>
      <c r="AK11" s="35">
        <v>44902351992</v>
      </c>
      <c r="AL11" s="35">
        <v>106389918000</v>
      </c>
      <c r="AM11" s="36">
        <f t="shared" si="3"/>
        <v>0.42205457844229188</v>
      </c>
      <c r="AN11" s="36">
        <f t="shared" si="4"/>
        <v>0.8116434200813305</v>
      </c>
      <c r="AO11" s="10"/>
      <c r="AP11" s="10">
        <f t="shared" si="1"/>
        <v>0.52</v>
      </c>
      <c r="AQ11" s="10"/>
      <c r="AR11" s="10">
        <f t="shared" si="2"/>
        <v>0</v>
      </c>
      <c r="AS11" s="10"/>
    </row>
    <row r="12" spans="1:46" s="16" customFormat="1" ht="217.5" x14ac:dyDescent="0.35">
      <c r="A12" s="9">
        <v>4</v>
      </c>
      <c r="B12" s="10" t="s">
        <v>36</v>
      </c>
      <c r="C12" s="10" t="s">
        <v>55</v>
      </c>
      <c r="D12" s="11" t="s">
        <v>76</v>
      </c>
      <c r="E12" s="10" t="s">
        <v>77</v>
      </c>
      <c r="F12" s="10" t="s">
        <v>78</v>
      </c>
      <c r="G12" s="10" t="s">
        <v>79</v>
      </c>
      <c r="H12" s="10" t="s">
        <v>80</v>
      </c>
      <c r="I12" s="10" t="s">
        <v>43</v>
      </c>
      <c r="J12" s="10" t="s">
        <v>81</v>
      </c>
      <c r="K12" s="10" t="s">
        <v>45</v>
      </c>
      <c r="L12" s="13">
        <v>1</v>
      </c>
      <c r="M12" s="13">
        <v>1</v>
      </c>
      <c r="N12" s="13">
        <v>1</v>
      </c>
      <c r="O12" s="13">
        <v>1</v>
      </c>
      <c r="P12" s="13">
        <v>1</v>
      </c>
      <c r="Q12" s="10" t="s">
        <v>60</v>
      </c>
      <c r="R12" s="10" t="s">
        <v>82</v>
      </c>
      <c r="S12" s="10" t="s">
        <v>83</v>
      </c>
      <c r="T12" s="10" t="s">
        <v>49</v>
      </c>
      <c r="U12" s="10" t="s">
        <v>50</v>
      </c>
      <c r="V12" s="14"/>
      <c r="W12" s="10"/>
      <c r="X12" s="10"/>
      <c r="Y12" s="10"/>
      <c r="Z12" s="10"/>
      <c r="AA12" s="14">
        <v>354</v>
      </c>
      <c r="AB12" s="10">
        <v>362</v>
      </c>
      <c r="AC12" s="55">
        <f>AA12/AB12</f>
        <v>0.97790055248618779</v>
      </c>
      <c r="AD12" s="55">
        <f>AC12/M12</f>
        <v>0.97790055248618779</v>
      </c>
      <c r="AE12" s="10"/>
      <c r="AF12" s="14">
        <v>372</v>
      </c>
      <c r="AG12" s="10">
        <v>395</v>
      </c>
      <c r="AH12" s="12">
        <f>AF12/AG12</f>
        <v>0.9417721518987342</v>
      </c>
      <c r="AI12" s="12">
        <f>AH12/100%</f>
        <v>0.9417721518987342</v>
      </c>
      <c r="AJ12" s="10"/>
      <c r="AK12" s="14">
        <v>848</v>
      </c>
      <c r="AL12" s="10">
        <v>882</v>
      </c>
      <c r="AM12" s="12">
        <f>AK12/AL12</f>
        <v>0.96145124716553287</v>
      </c>
      <c r="AN12" s="36">
        <f>IF(AM12/O12&gt;100%,100%,AM12/O12)</f>
        <v>0.96145124716553287</v>
      </c>
      <c r="AO12" s="10"/>
      <c r="AP12" s="10">
        <f t="shared" si="1"/>
        <v>1</v>
      </c>
      <c r="AQ12" s="10"/>
      <c r="AR12" s="10">
        <f t="shared" si="2"/>
        <v>0</v>
      </c>
      <c r="AS12" s="10"/>
    </row>
    <row r="13" spans="1:46" s="16" customFormat="1" ht="246.5" x14ac:dyDescent="0.35">
      <c r="A13" s="9">
        <v>4</v>
      </c>
      <c r="B13" s="10" t="s">
        <v>36</v>
      </c>
      <c r="C13" s="10" t="s">
        <v>55</v>
      </c>
      <c r="D13" s="11" t="s">
        <v>86</v>
      </c>
      <c r="E13" s="10" t="s">
        <v>87</v>
      </c>
      <c r="F13" s="10" t="s">
        <v>78</v>
      </c>
      <c r="G13" s="10" t="s">
        <v>88</v>
      </c>
      <c r="H13" s="10" t="s">
        <v>89</v>
      </c>
      <c r="I13" s="10" t="s">
        <v>43</v>
      </c>
      <c r="J13" s="10" t="s">
        <v>81</v>
      </c>
      <c r="K13" s="10" t="s">
        <v>45</v>
      </c>
      <c r="L13" s="13">
        <v>1</v>
      </c>
      <c r="M13" s="13">
        <v>1</v>
      </c>
      <c r="N13" s="13">
        <v>1</v>
      </c>
      <c r="O13" s="13">
        <v>1</v>
      </c>
      <c r="P13" s="13">
        <v>1</v>
      </c>
      <c r="Q13" s="10" t="s">
        <v>60</v>
      </c>
      <c r="R13" s="10" t="s">
        <v>82</v>
      </c>
      <c r="S13" s="10" t="s">
        <v>90</v>
      </c>
      <c r="T13" s="10" t="s">
        <v>49</v>
      </c>
      <c r="U13" s="10" t="s">
        <v>50</v>
      </c>
      <c r="V13" s="14">
        <v>80</v>
      </c>
      <c r="W13" s="10">
        <v>216</v>
      </c>
      <c r="X13" s="46">
        <f>(V13/W13)*100</f>
        <v>37.037037037037038</v>
      </c>
      <c r="Y13" s="19">
        <f>IF(V13/W13&gt;100%,100%,V13/W13)</f>
        <v>0.37037037037037035</v>
      </c>
      <c r="Z13" s="10"/>
      <c r="AA13" s="14">
        <v>354</v>
      </c>
      <c r="AB13" s="10">
        <v>362</v>
      </c>
      <c r="AC13" s="55">
        <f>AA13/AB13</f>
        <v>0.97790055248618779</v>
      </c>
      <c r="AD13" s="55">
        <f>AC13/M13</f>
        <v>0.97790055248618779</v>
      </c>
      <c r="AE13" s="10"/>
      <c r="AF13" s="14">
        <v>535</v>
      </c>
      <c r="AG13" s="10">
        <v>540</v>
      </c>
      <c r="AH13" s="12">
        <f>AF13/AG13</f>
        <v>0.9907407407407407</v>
      </c>
      <c r="AI13" s="12">
        <f>AH13/100%</f>
        <v>0.9907407407407407</v>
      </c>
      <c r="AJ13" s="10" t="s">
        <v>91</v>
      </c>
      <c r="AK13" s="88">
        <v>838</v>
      </c>
      <c r="AL13" s="53">
        <v>846</v>
      </c>
      <c r="AM13" s="68">
        <f>AK13/AL13</f>
        <v>0.99054373522458627</v>
      </c>
      <c r="AN13" s="36">
        <f>IF(AM13/O13&gt;100%,100%,AM13/O13)</f>
        <v>0.99054373522458627</v>
      </c>
      <c r="AO13" s="10"/>
      <c r="AP13" s="10">
        <f t="shared" si="1"/>
        <v>1</v>
      </c>
      <c r="AQ13" s="10"/>
      <c r="AR13" s="10">
        <f t="shared" si="2"/>
        <v>0</v>
      </c>
      <c r="AS13" s="10"/>
    </row>
    <row r="14" spans="1:46" s="16" customFormat="1" ht="130.5" x14ac:dyDescent="0.35">
      <c r="A14" s="9">
        <v>4</v>
      </c>
      <c r="B14" s="10" t="s">
        <v>36</v>
      </c>
      <c r="C14" s="10" t="s">
        <v>55</v>
      </c>
      <c r="D14" s="11" t="s">
        <v>92</v>
      </c>
      <c r="E14" s="10" t="s">
        <v>93</v>
      </c>
      <c r="F14" s="10" t="s">
        <v>78</v>
      </c>
      <c r="G14" s="10" t="s">
        <v>94</v>
      </c>
      <c r="H14" s="10" t="s">
        <v>95</v>
      </c>
      <c r="I14" s="10" t="s">
        <v>43</v>
      </c>
      <c r="J14" s="10" t="s">
        <v>81</v>
      </c>
      <c r="K14" s="10" t="s">
        <v>45</v>
      </c>
      <c r="L14" s="13">
        <v>0.9</v>
      </c>
      <c r="M14" s="13">
        <v>0.9</v>
      </c>
      <c r="N14" s="13">
        <v>0.9</v>
      </c>
      <c r="O14" s="13">
        <v>0.9</v>
      </c>
      <c r="P14" s="13">
        <v>0.9</v>
      </c>
      <c r="Q14" s="10" t="s">
        <v>60</v>
      </c>
      <c r="R14" s="10" t="s">
        <v>96</v>
      </c>
      <c r="S14" s="10" t="s">
        <v>90</v>
      </c>
      <c r="T14" s="10" t="s">
        <v>49</v>
      </c>
      <c r="U14" s="10" t="s">
        <v>97</v>
      </c>
      <c r="V14" s="14"/>
      <c r="W14" s="10"/>
      <c r="X14" s="10"/>
      <c r="Y14" s="10"/>
      <c r="Z14" s="10"/>
      <c r="AA14" s="14">
        <v>22</v>
      </c>
      <c r="AB14" s="10">
        <v>22</v>
      </c>
      <c r="AC14" s="55">
        <f>AA14/AB14</f>
        <v>1</v>
      </c>
      <c r="AD14" s="55">
        <f>AC14/M14</f>
        <v>1.1111111111111112</v>
      </c>
      <c r="AE14" s="10"/>
      <c r="AF14" s="14">
        <v>22</v>
      </c>
      <c r="AG14" s="10">
        <v>22</v>
      </c>
      <c r="AH14" s="12">
        <f>AF14/AG14</f>
        <v>1</v>
      </c>
      <c r="AI14" s="12">
        <f>AH14/100%</f>
        <v>1</v>
      </c>
      <c r="AJ14" s="10" t="s">
        <v>98</v>
      </c>
      <c r="AK14" s="67">
        <v>22</v>
      </c>
      <c r="AL14" s="53">
        <v>22</v>
      </c>
      <c r="AM14" s="68">
        <f>AK14/AL14</f>
        <v>1</v>
      </c>
      <c r="AN14" s="36">
        <f>IF(AM14/O14&gt;100%,100%,AM14/O14)</f>
        <v>1</v>
      </c>
      <c r="AO14" s="10"/>
      <c r="AP14" s="10">
        <f t="shared" si="1"/>
        <v>0.9</v>
      </c>
      <c r="AQ14" s="10"/>
      <c r="AR14" s="10">
        <f t="shared" si="2"/>
        <v>0</v>
      </c>
      <c r="AS14" s="10"/>
    </row>
    <row r="15" spans="1:46" s="16" customFormat="1" ht="87" x14ac:dyDescent="0.35">
      <c r="A15" s="9">
        <v>4</v>
      </c>
      <c r="B15" s="10" t="s">
        <v>36</v>
      </c>
      <c r="C15" s="10" t="s">
        <v>55</v>
      </c>
      <c r="D15" s="11" t="s">
        <v>99</v>
      </c>
      <c r="E15" s="10" t="s">
        <v>100</v>
      </c>
      <c r="F15" s="10" t="s">
        <v>78</v>
      </c>
      <c r="G15" s="10" t="s">
        <v>94</v>
      </c>
      <c r="H15" s="10" t="s">
        <v>101</v>
      </c>
      <c r="I15" s="10" t="s">
        <v>43</v>
      </c>
      <c r="J15" s="10" t="s">
        <v>44</v>
      </c>
      <c r="K15" s="10" t="s">
        <v>45</v>
      </c>
      <c r="L15" s="13">
        <v>0</v>
      </c>
      <c r="M15" s="13">
        <v>0</v>
      </c>
      <c r="N15" s="13">
        <v>0</v>
      </c>
      <c r="O15" s="13">
        <v>1</v>
      </c>
      <c r="P15" s="13">
        <v>1</v>
      </c>
      <c r="Q15" s="10" t="s">
        <v>60</v>
      </c>
      <c r="R15" s="54" t="s">
        <v>96</v>
      </c>
      <c r="S15" s="54" t="s">
        <v>90</v>
      </c>
      <c r="T15" s="54" t="s">
        <v>49</v>
      </c>
      <c r="U15" s="54" t="s">
        <v>97</v>
      </c>
      <c r="V15" s="14"/>
      <c r="W15" s="10"/>
      <c r="X15" s="10"/>
      <c r="Y15" s="10"/>
      <c r="Z15" s="10"/>
      <c r="AA15" s="14">
        <f t="shared" ref="AA15" si="5">M15</f>
        <v>0</v>
      </c>
      <c r="AB15" s="10"/>
      <c r="AC15" s="10" t="e">
        <f t="shared" ref="AC15" si="6">IF(AB15/AA15&gt;100%,100%,AB15/AA15)</f>
        <v>#DIV/0!</v>
      </c>
      <c r="AD15" s="10"/>
      <c r="AE15" s="10"/>
      <c r="AF15" s="14">
        <f t="shared" si="0"/>
        <v>0</v>
      </c>
      <c r="AG15" s="10"/>
      <c r="AH15" s="10" t="e">
        <f t="shared" ref="AH15" si="7">IF(AG15/AF15&gt;100%,100%,AG15/AF15)</f>
        <v>#DIV/0!</v>
      </c>
      <c r="AI15" s="10"/>
      <c r="AJ15" s="10" t="s">
        <v>102</v>
      </c>
      <c r="AK15" s="14">
        <v>19</v>
      </c>
      <c r="AL15" s="10">
        <v>31</v>
      </c>
      <c r="AM15" s="56">
        <f>+AK15/AL15</f>
        <v>0.61290322580645162</v>
      </c>
      <c r="AN15" s="36">
        <f>IF(AM15/O15&gt;100%,100%,AM15/O15)</f>
        <v>0.61290322580645162</v>
      </c>
      <c r="AO15" s="10"/>
      <c r="AP15" s="10">
        <f t="shared" si="1"/>
        <v>1</v>
      </c>
      <c r="AQ15" s="10"/>
      <c r="AR15" s="10">
        <f t="shared" si="2"/>
        <v>0</v>
      </c>
      <c r="AS15" s="10"/>
    </row>
  </sheetData>
  <mergeCells count="12">
    <mergeCell ref="A1:K1"/>
    <mergeCell ref="L1:P1"/>
    <mergeCell ref="A2:K2"/>
    <mergeCell ref="A4:B5"/>
    <mergeCell ref="C4:C6"/>
    <mergeCell ref="D4:F5"/>
    <mergeCell ref="G4:Q5"/>
    <mergeCell ref="R4:U5"/>
    <mergeCell ref="V4:Z5"/>
    <mergeCell ref="AA4:AE5"/>
    <mergeCell ref="AF4:AJ5"/>
    <mergeCell ref="AK4:AO5"/>
  </mergeCells>
  <dataValidations count="1">
    <dataValidation allowBlank="1" showInputMessage="1" showErrorMessage="1" error="Escriba un texto " promptTitle="Cualquier contenido" sqref="F6 F3" xr:uid="{FAE5F63A-692E-4D71-923F-DBBE7188C006}"/>
  </dataValidation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2A47D6-8A60-459F-9CC5-776044E85638}">
  <sheetPr>
    <tabColor rgb="FF00B050"/>
  </sheetPr>
  <dimension ref="A1:AS19"/>
  <sheetViews>
    <sheetView topLeftCell="E4" workbookViewId="0">
      <pane xSplit="1" ySplit="3" topLeftCell="AF7" activePane="bottomRight" state="frozen"/>
      <selection pane="topRight"/>
      <selection pane="bottomLeft"/>
      <selection pane="bottomRight" activeCell="AI11" sqref="AI11"/>
    </sheetView>
  </sheetViews>
  <sheetFormatPr baseColWidth="10" defaultColWidth="10.81640625" defaultRowHeight="14.5" x14ac:dyDescent="0.35"/>
  <cols>
    <col min="1" max="1" width="4.1796875" style="4" customWidth="1"/>
    <col min="2" max="2" width="25.54296875" style="4" customWidth="1"/>
    <col min="3" max="3" width="13.81640625" style="4" customWidth="1"/>
    <col min="4" max="4" width="8.1796875" style="4" customWidth="1"/>
    <col min="5" max="5" width="44.26953125" style="4" bestFit="1" customWidth="1"/>
    <col min="6" max="6" width="10.81640625" style="4"/>
    <col min="7" max="7" width="24.453125" style="4" customWidth="1"/>
    <col min="8" max="8" width="23.54296875" style="4" customWidth="1"/>
    <col min="9" max="9" width="10" style="4" customWidth="1"/>
    <col min="10" max="10" width="18.453125" style="4" customWidth="1"/>
    <col min="11" max="11" width="15.81640625" style="4" customWidth="1"/>
    <col min="12" max="15" width="7.26953125" style="4" customWidth="1"/>
    <col min="16" max="16" width="10.26953125" style="4" customWidth="1"/>
    <col min="17" max="17" width="10.7265625" style="4" customWidth="1"/>
    <col min="18" max="18" width="16" style="4" customWidth="1"/>
    <col min="19" max="19" width="11.7265625" style="4" customWidth="1"/>
    <col min="20" max="20" width="19.1796875" style="4" customWidth="1"/>
    <col min="21" max="21" width="16.26953125" style="4" customWidth="1"/>
    <col min="22" max="22" width="21.1796875" style="4" hidden="1" customWidth="1"/>
    <col min="23" max="25" width="15.7265625" style="4" hidden="1" customWidth="1"/>
    <col min="26" max="26" width="30.7265625" style="4" hidden="1" customWidth="1"/>
    <col min="27" max="27" width="16.54296875" style="4" hidden="1" customWidth="1"/>
    <col min="28" max="28" width="20.26953125" style="4" hidden="1" customWidth="1"/>
    <col min="29" max="29" width="16.54296875" style="4" hidden="1" customWidth="1"/>
    <col min="30" max="30" width="16.26953125" style="4" hidden="1" customWidth="1"/>
    <col min="31" max="31" width="65.453125" style="4" hidden="1" customWidth="1"/>
    <col min="32" max="32" width="16.54296875" style="4" customWidth="1"/>
    <col min="33" max="33" width="20" style="4" customWidth="1"/>
    <col min="34" max="34" width="16.54296875" style="4" customWidth="1"/>
    <col min="35" max="35" width="16.26953125" style="4" bestFit="1" customWidth="1"/>
    <col min="36" max="36" width="56.453125" style="4" customWidth="1"/>
    <col min="37" max="38" width="22" style="4" customWidth="1"/>
    <col min="39" max="39" width="16.54296875" style="4" customWidth="1"/>
    <col min="40" max="40" width="34.81640625" style="4" customWidth="1"/>
    <col min="41" max="43" width="16.54296875" style="4" customWidth="1"/>
    <col min="44" max="44" width="21.54296875" style="4" customWidth="1"/>
    <col min="45" max="45" width="39.453125" style="4" customWidth="1"/>
    <col min="46" max="16384" width="10.81640625" style="4"/>
  </cols>
  <sheetData>
    <row r="1" spans="1:45" s="1" customFormat="1" ht="70.5" customHeight="1" x14ac:dyDescent="0.35">
      <c r="A1" s="92" t="s">
        <v>135</v>
      </c>
      <c r="B1" s="93"/>
      <c r="C1" s="93"/>
      <c r="D1" s="93"/>
      <c r="E1" s="93"/>
      <c r="F1" s="93"/>
      <c r="G1" s="93"/>
      <c r="H1" s="93"/>
      <c r="I1" s="93"/>
      <c r="J1" s="93"/>
      <c r="K1" s="93"/>
      <c r="L1" s="94"/>
      <c r="M1" s="94"/>
      <c r="N1" s="94"/>
      <c r="O1" s="94"/>
      <c r="P1" s="94"/>
    </row>
    <row r="2" spans="1:45" s="18" customFormat="1" ht="23.5" customHeight="1" x14ac:dyDescent="0.35">
      <c r="A2" s="92" t="s">
        <v>1</v>
      </c>
      <c r="B2" s="92"/>
      <c r="C2" s="92"/>
      <c r="D2" s="92"/>
      <c r="E2" s="92"/>
      <c r="F2" s="92"/>
      <c r="G2" s="92"/>
      <c r="H2" s="92"/>
      <c r="I2" s="92"/>
      <c r="J2" s="92"/>
      <c r="K2" s="92"/>
      <c r="L2" s="17"/>
      <c r="M2" s="17"/>
      <c r="N2" s="17"/>
      <c r="O2" s="17"/>
      <c r="P2" s="17"/>
    </row>
    <row r="3" spans="1:45" s="1" customFormat="1" x14ac:dyDescent="0.35"/>
    <row r="4" spans="1:45" ht="14.5" customHeight="1" x14ac:dyDescent="0.35">
      <c r="A4" s="95" t="s">
        <v>2</v>
      </c>
      <c r="B4" s="95"/>
      <c r="C4" s="95" t="s">
        <v>3</v>
      </c>
      <c r="D4" s="95" t="s">
        <v>4</v>
      </c>
      <c r="E4" s="95"/>
      <c r="F4" s="95"/>
      <c r="G4" s="96" t="s">
        <v>5</v>
      </c>
      <c r="H4" s="96"/>
      <c r="I4" s="96"/>
      <c r="J4" s="96"/>
      <c r="K4" s="96"/>
      <c r="L4" s="96"/>
      <c r="M4" s="96"/>
      <c r="N4" s="96"/>
      <c r="O4" s="96"/>
      <c r="P4" s="96"/>
      <c r="Q4" s="96"/>
      <c r="R4" s="95" t="s">
        <v>6</v>
      </c>
      <c r="S4" s="95"/>
      <c r="T4" s="95"/>
      <c r="U4" s="95"/>
      <c r="V4" s="97" t="s">
        <v>7</v>
      </c>
      <c r="W4" s="98"/>
      <c r="X4" s="98"/>
      <c r="Y4" s="98"/>
      <c r="Z4" s="99"/>
      <c r="AA4" s="103" t="s">
        <v>8</v>
      </c>
      <c r="AB4" s="104"/>
      <c r="AC4" s="104"/>
      <c r="AD4" s="104"/>
      <c r="AE4" s="105"/>
      <c r="AF4" s="109" t="s">
        <v>9</v>
      </c>
      <c r="AG4" s="110"/>
      <c r="AH4" s="110"/>
      <c r="AI4" s="110"/>
      <c r="AJ4" s="111"/>
      <c r="AK4" s="115" t="s">
        <v>10</v>
      </c>
      <c r="AL4" s="116"/>
      <c r="AM4" s="116"/>
      <c r="AN4" s="116"/>
      <c r="AO4" s="117"/>
    </row>
    <row r="5" spans="1:45" ht="14.5" customHeight="1" x14ac:dyDescent="0.35">
      <c r="A5" s="95"/>
      <c r="B5" s="95"/>
      <c r="C5" s="95"/>
      <c r="D5" s="95"/>
      <c r="E5" s="95"/>
      <c r="F5" s="95"/>
      <c r="G5" s="96"/>
      <c r="H5" s="96"/>
      <c r="I5" s="96"/>
      <c r="J5" s="96"/>
      <c r="K5" s="96"/>
      <c r="L5" s="96"/>
      <c r="M5" s="96"/>
      <c r="N5" s="96"/>
      <c r="O5" s="96"/>
      <c r="P5" s="96"/>
      <c r="Q5" s="96"/>
      <c r="R5" s="95"/>
      <c r="S5" s="95"/>
      <c r="T5" s="95"/>
      <c r="U5" s="95"/>
      <c r="V5" s="100"/>
      <c r="W5" s="101"/>
      <c r="X5" s="101"/>
      <c r="Y5" s="101"/>
      <c r="Z5" s="102"/>
      <c r="AA5" s="106"/>
      <c r="AB5" s="107"/>
      <c r="AC5" s="107"/>
      <c r="AD5" s="107"/>
      <c r="AE5" s="108"/>
      <c r="AF5" s="112"/>
      <c r="AG5" s="113"/>
      <c r="AH5" s="113"/>
      <c r="AI5" s="113"/>
      <c r="AJ5" s="114"/>
      <c r="AK5" s="118"/>
      <c r="AL5" s="119"/>
      <c r="AM5" s="119"/>
      <c r="AN5" s="119"/>
      <c r="AO5" s="120"/>
    </row>
    <row r="6" spans="1:45" ht="58" x14ac:dyDescent="0.35">
      <c r="A6" s="2" t="s">
        <v>11</v>
      </c>
      <c r="B6" s="2" t="s">
        <v>12</v>
      </c>
      <c r="C6" s="95"/>
      <c r="D6" s="2" t="s">
        <v>13</v>
      </c>
      <c r="E6" s="2" t="s">
        <v>14</v>
      </c>
      <c r="F6" s="2" t="s">
        <v>15</v>
      </c>
      <c r="G6" s="3" t="s">
        <v>16</v>
      </c>
      <c r="H6" s="3" t="s">
        <v>17</v>
      </c>
      <c r="I6" s="3" t="s">
        <v>18</v>
      </c>
      <c r="J6" s="3" t="s">
        <v>19</v>
      </c>
      <c r="K6" s="3" t="s">
        <v>20</v>
      </c>
      <c r="L6" s="3" t="s">
        <v>21</v>
      </c>
      <c r="M6" s="3" t="s">
        <v>22</v>
      </c>
      <c r="N6" s="3" t="s">
        <v>23</v>
      </c>
      <c r="O6" s="3" t="s">
        <v>24</v>
      </c>
      <c r="P6" s="3" t="s">
        <v>25</v>
      </c>
      <c r="Q6" s="3" t="s">
        <v>26</v>
      </c>
      <c r="R6" s="2" t="s">
        <v>27</v>
      </c>
      <c r="S6" s="2" t="s">
        <v>28</v>
      </c>
      <c r="T6" s="2" t="s">
        <v>29</v>
      </c>
      <c r="U6" s="2" t="s">
        <v>30</v>
      </c>
      <c r="V6" s="5" t="s">
        <v>31</v>
      </c>
      <c r="W6" s="5" t="s">
        <v>32</v>
      </c>
      <c r="X6" s="5" t="s">
        <v>33</v>
      </c>
      <c r="Y6" s="5" t="s">
        <v>34</v>
      </c>
      <c r="Z6" s="5" t="s">
        <v>35</v>
      </c>
      <c r="AA6" s="6" t="s">
        <v>31</v>
      </c>
      <c r="AB6" s="6" t="s">
        <v>32</v>
      </c>
      <c r="AC6" s="6" t="s">
        <v>33</v>
      </c>
      <c r="AD6" s="6" t="s">
        <v>34</v>
      </c>
      <c r="AE6" s="6" t="s">
        <v>35</v>
      </c>
      <c r="AF6" s="7" t="s">
        <v>31</v>
      </c>
      <c r="AG6" s="7" t="s">
        <v>32</v>
      </c>
      <c r="AH6" s="7" t="s">
        <v>33</v>
      </c>
      <c r="AI6" s="7" t="s">
        <v>34</v>
      </c>
      <c r="AJ6" s="7" t="s">
        <v>35</v>
      </c>
      <c r="AK6" s="8" t="s">
        <v>31</v>
      </c>
      <c r="AL6" s="8" t="s">
        <v>32</v>
      </c>
      <c r="AM6" s="8" t="s">
        <v>33</v>
      </c>
      <c r="AN6" s="8" t="s">
        <v>34</v>
      </c>
      <c r="AO6" s="8" t="s">
        <v>35</v>
      </c>
    </row>
    <row r="7" spans="1:45" s="16" customFormat="1" ht="101.5" x14ac:dyDescent="0.35">
      <c r="A7" s="9">
        <v>4</v>
      </c>
      <c r="B7" s="10" t="s">
        <v>36</v>
      </c>
      <c r="C7" s="10" t="s">
        <v>37</v>
      </c>
      <c r="D7" s="11" t="s">
        <v>38</v>
      </c>
      <c r="E7" s="10" t="s">
        <v>129</v>
      </c>
      <c r="F7" s="10" t="s">
        <v>40</v>
      </c>
      <c r="G7" s="10" t="s">
        <v>41</v>
      </c>
      <c r="H7" s="10" t="s">
        <v>42</v>
      </c>
      <c r="I7" s="12" t="s">
        <v>43</v>
      </c>
      <c r="J7" s="10" t="s">
        <v>44</v>
      </c>
      <c r="K7" s="10" t="s">
        <v>45</v>
      </c>
      <c r="L7" s="13">
        <v>0</v>
      </c>
      <c r="M7" s="13">
        <v>0</v>
      </c>
      <c r="N7" s="13">
        <v>0</v>
      </c>
      <c r="O7" s="13">
        <v>0.85</v>
      </c>
      <c r="P7" s="13">
        <v>0.85</v>
      </c>
      <c r="Q7" s="10" t="s">
        <v>46</v>
      </c>
      <c r="R7" s="10" t="s">
        <v>47</v>
      </c>
      <c r="S7" s="10" t="s">
        <v>48</v>
      </c>
      <c r="T7" s="10" t="s">
        <v>49</v>
      </c>
      <c r="U7" s="10" t="s">
        <v>50</v>
      </c>
      <c r="V7" s="14"/>
      <c r="W7" s="10"/>
      <c r="X7" s="10"/>
      <c r="Y7" s="10"/>
      <c r="Z7" s="10" t="s">
        <v>51</v>
      </c>
      <c r="AA7" s="14"/>
      <c r="AB7" s="10"/>
      <c r="AC7" s="12"/>
      <c r="AD7" s="10"/>
      <c r="AE7" s="10" t="s">
        <v>115</v>
      </c>
      <c r="AF7" s="14">
        <f t="shared" ref="AF7:AF15" si="0">N7</f>
        <v>0</v>
      </c>
      <c r="AG7" s="10"/>
      <c r="AH7" s="10" t="e">
        <f>IF(AG7/AF7&gt;100%,100%,AG7/AF7)</f>
        <v>#DIV/0!</v>
      </c>
      <c r="AI7" s="10"/>
      <c r="AJ7" s="10" t="s">
        <v>53</v>
      </c>
      <c r="AK7" s="81" t="s">
        <v>54</v>
      </c>
      <c r="AL7" s="81" t="s">
        <v>54</v>
      </c>
      <c r="AM7" s="75">
        <v>0.79100000000000004</v>
      </c>
      <c r="AN7" s="36">
        <f>IF(AM7/O7&gt;100%,100%,AM7/O7)</f>
        <v>0.93058823529411772</v>
      </c>
      <c r="AO7" s="10"/>
      <c r="AP7" s="10">
        <f t="shared" ref="AP7:AP15" si="1">P7</f>
        <v>0.85</v>
      </c>
      <c r="AQ7" s="10"/>
      <c r="AR7" s="10">
        <f>IF(AQ7/AP7&gt;100%,100%,AQ7/AP7)</f>
        <v>0</v>
      </c>
      <c r="AS7" s="10"/>
    </row>
    <row r="8" spans="1:45" s="16" customFormat="1" ht="87" x14ac:dyDescent="0.35">
      <c r="A8" s="9">
        <v>4</v>
      </c>
      <c r="B8" s="10" t="s">
        <v>36</v>
      </c>
      <c r="C8" s="10" t="s">
        <v>55</v>
      </c>
      <c r="D8" s="11" t="s">
        <v>56</v>
      </c>
      <c r="E8" s="10" t="s">
        <v>106</v>
      </c>
      <c r="F8" s="10" t="s">
        <v>40</v>
      </c>
      <c r="G8" s="10" t="s">
        <v>58</v>
      </c>
      <c r="H8" s="10" t="s">
        <v>59</v>
      </c>
      <c r="I8" s="10" t="s">
        <v>43</v>
      </c>
      <c r="J8" s="10" t="s">
        <v>44</v>
      </c>
      <c r="K8" s="10" t="s">
        <v>45</v>
      </c>
      <c r="L8" s="13">
        <v>0.14000000000000001</v>
      </c>
      <c r="M8" s="13">
        <v>0.27</v>
      </c>
      <c r="N8" s="13">
        <v>0.45</v>
      </c>
      <c r="O8" s="13">
        <v>0.65</v>
      </c>
      <c r="P8" s="13">
        <v>0.65</v>
      </c>
      <c r="Q8" s="10" t="s">
        <v>60</v>
      </c>
      <c r="R8" s="10" t="s">
        <v>61</v>
      </c>
      <c r="S8" s="10" t="s">
        <v>62</v>
      </c>
      <c r="T8" s="10" t="s">
        <v>49</v>
      </c>
      <c r="U8" s="10" t="s">
        <v>50</v>
      </c>
      <c r="V8" s="20">
        <v>15077329205</v>
      </c>
      <c r="W8" s="20">
        <v>62470226870</v>
      </c>
      <c r="X8" s="19">
        <f>+V8/W8</f>
        <v>0.24135224026600369</v>
      </c>
      <c r="Y8" s="19">
        <f>IF(X8/L8&gt;100%,100%,X8/L8)</f>
        <v>1</v>
      </c>
      <c r="Z8" s="10"/>
      <c r="AA8" s="35">
        <v>23438262763</v>
      </c>
      <c r="AB8" s="35">
        <v>62224214404</v>
      </c>
      <c r="AC8" s="19">
        <f>+AA8/AB8</f>
        <v>0.37667430577465522</v>
      </c>
      <c r="AD8" s="19">
        <f>IF(AC8/M8&gt;100%,100%,AC8/M8)</f>
        <v>1</v>
      </c>
      <c r="AE8" s="10"/>
      <c r="AF8" s="35">
        <v>32021233257</v>
      </c>
      <c r="AG8" s="35">
        <v>61657121600</v>
      </c>
      <c r="AH8" s="36">
        <f>+AF8/AG8</f>
        <v>0.51934362853876725</v>
      </c>
      <c r="AI8" s="36">
        <f>IF(AH8/N8&gt;100%,100%,AH8/N8)</f>
        <v>1</v>
      </c>
      <c r="AJ8" s="10"/>
      <c r="AK8" s="35">
        <v>41220396482</v>
      </c>
      <c r="AL8" s="35">
        <v>61535002726</v>
      </c>
      <c r="AM8" s="36">
        <f>+AK8/AL8</f>
        <v>0.66986909329547173</v>
      </c>
      <c r="AN8" s="36">
        <f>IF(AM8/O8&gt;100%,100%,AM8/O8)</f>
        <v>1</v>
      </c>
      <c r="AO8" s="10"/>
      <c r="AP8" s="10">
        <f t="shared" si="1"/>
        <v>0.65</v>
      </c>
      <c r="AQ8" s="10"/>
      <c r="AR8" s="10">
        <f t="shared" ref="AR8:AR15" si="2">IF(AQ8/AP8&gt;100%,100%,AQ8/AP8)</f>
        <v>0</v>
      </c>
      <c r="AS8" s="10"/>
    </row>
    <row r="9" spans="1:45" s="16" customFormat="1" ht="87" x14ac:dyDescent="0.35">
      <c r="A9" s="9">
        <v>4</v>
      </c>
      <c r="B9" s="10" t="s">
        <v>36</v>
      </c>
      <c r="C9" s="10" t="s">
        <v>55</v>
      </c>
      <c r="D9" s="11" t="s">
        <v>63</v>
      </c>
      <c r="E9" s="10" t="s">
        <v>64</v>
      </c>
      <c r="F9" s="10" t="s">
        <v>40</v>
      </c>
      <c r="G9" s="10" t="s">
        <v>65</v>
      </c>
      <c r="H9" s="10" t="s">
        <v>66</v>
      </c>
      <c r="I9" s="10" t="s">
        <v>43</v>
      </c>
      <c r="J9" s="10" t="s">
        <v>44</v>
      </c>
      <c r="K9" s="10" t="s">
        <v>45</v>
      </c>
      <c r="L9" s="13">
        <v>0.12</v>
      </c>
      <c r="M9" s="13">
        <v>0.25</v>
      </c>
      <c r="N9" s="13">
        <v>0.43</v>
      </c>
      <c r="O9" s="13">
        <v>0.63</v>
      </c>
      <c r="P9" s="13">
        <v>0.63</v>
      </c>
      <c r="Q9" s="10" t="s">
        <v>60</v>
      </c>
      <c r="R9" s="10" t="s">
        <v>61</v>
      </c>
      <c r="S9" s="10" t="s">
        <v>62</v>
      </c>
      <c r="T9" s="10" t="s">
        <v>49</v>
      </c>
      <c r="U9" s="10" t="s">
        <v>50</v>
      </c>
      <c r="V9" s="20">
        <v>4454995675</v>
      </c>
      <c r="W9" s="20">
        <v>6663971587</v>
      </c>
      <c r="X9" s="19">
        <f>+V9/W9</f>
        <v>0.66851960829046075</v>
      </c>
      <c r="Y9" s="19">
        <f>IF(X9/L9&gt;100%,100%,X9/L9)</f>
        <v>1</v>
      </c>
      <c r="Z9" s="10"/>
      <c r="AA9" s="35">
        <v>4717535265</v>
      </c>
      <c r="AB9" s="35">
        <v>6538157201</v>
      </c>
      <c r="AC9" s="19">
        <f>+AA9/AB9</f>
        <v>0.72153897802861955</v>
      </c>
      <c r="AD9" s="19">
        <f>IF(AC9/M9&gt;100%,100%,AC9/M9)</f>
        <v>1</v>
      </c>
      <c r="AE9" s="10"/>
      <c r="AF9" s="35">
        <v>5205274402</v>
      </c>
      <c r="AG9" s="35">
        <v>6532920061</v>
      </c>
      <c r="AH9" s="36">
        <f>+AF9/AG9</f>
        <v>0.7967760746184952</v>
      </c>
      <c r="AI9" s="36">
        <f>IF(AH9/N9&gt;100%,100%,AH9/N9)</f>
        <v>1</v>
      </c>
      <c r="AJ9" s="10"/>
      <c r="AK9" s="35">
        <v>5397439964</v>
      </c>
      <c r="AL9" s="35">
        <v>6532920061</v>
      </c>
      <c r="AM9" s="36">
        <f>+AK9/AL9</f>
        <v>0.82619103151459794</v>
      </c>
      <c r="AN9" s="36">
        <f>IF(AM9/O9&gt;100%,100%,AM9/O9)</f>
        <v>1</v>
      </c>
      <c r="AO9" s="10"/>
      <c r="AP9" s="10">
        <f t="shared" si="1"/>
        <v>0.63</v>
      </c>
      <c r="AQ9" s="10"/>
      <c r="AR9" s="10">
        <f t="shared" si="2"/>
        <v>0</v>
      </c>
      <c r="AS9" s="10"/>
    </row>
    <row r="10" spans="1:45" s="16" customFormat="1" ht="174" x14ac:dyDescent="0.35">
      <c r="A10" s="9">
        <v>4</v>
      </c>
      <c r="B10" s="10" t="s">
        <v>36</v>
      </c>
      <c r="C10" s="10" t="s">
        <v>55</v>
      </c>
      <c r="D10" s="11" t="s">
        <v>67</v>
      </c>
      <c r="E10" s="10" t="s">
        <v>68</v>
      </c>
      <c r="F10" s="10" t="s">
        <v>40</v>
      </c>
      <c r="G10" s="10" t="s">
        <v>69</v>
      </c>
      <c r="H10" s="10" t="s">
        <v>70</v>
      </c>
      <c r="I10" s="13" t="s">
        <v>43</v>
      </c>
      <c r="J10" s="10" t="s">
        <v>44</v>
      </c>
      <c r="K10" s="10" t="s">
        <v>45</v>
      </c>
      <c r="L10" s="13">
        <v>0.2</v>
      </c>
      <c r="M10" s="13">
        <v>0.3</v>
      </c>
      <c r="N10" s="43">
        <v>0.6</v>
      </c>
      <c r="O10" s="43">
        <v>0.96</v>
      </c>
      <c r="P10" s="13">
        <v>0.96</v>
      </c>
      <c r="Q10" s="10" t="s">
        <v>60</v>
      </c>
      <c r="R10" s="10" t="s">
        <v>61</v>
      </c>
      <c r="S10" s="10" t="s">
        <v>62</v>
      </c>
      <c r="T10" s="10" t="s">
        <v>49</v>
      </c>
      <c r="U10" s="10" t="s">
        <v>50</v>
      </c>
      <c r="V10" s="20">
        <v>150425199000</v>
      </c>
      <c r="W10" s="20">
        <v>7642107718</v>
      </c>
      <c r="X10" s="19">
        <f>W10/V10</f>
        <v>5.0803374493125983E-2</v>
      </c>
      <c r="Y10" s="19">
        <f>IF(X10/L10&gt;100%,100%,X10/L10)</f>
        <v>0.25401687246562987</v>
      </c>
      <c r="Z10" s="10" t="s">
        <v>71</v>
      </c>
      <c r="AA10" s="35">
        <v>12895441130</v>
      </c>
      <c r="AB10" s="35">
        <v>150425199000</v>
      </c>
      <c r="AC10" s="19">
        <f>+AA10/AB10</f>
        <v>8.5726601764375923E-2</v>
      </c>
      <c r="AD10" s="19">
        <f>IF(AC10/M10&gt;100%,100%,AC10/M10)</f>
        <v>0.2857553392145864</v>
      </c>
      <c r="AE10" s="10"/>
      <c r="AF10" s="35">
        <v>48814095153</v>
      </c>
      <c r="AG10" s="35">
        <v>153675199000</v>
      </c>
      <c r="AH10" s="36">
        <f>+AF10/AG10</f>
        <v>0.31764458722451372</v>
      </c>
      <c r="AI10" s="36">
        <f>IF(AH10/N10&gt;100%,100%,AH10/N10)</f>
        <v>0.52940764537418961</v>
      </c>
      <c r="AJ10" s="10"/>
      <c r="AK10" s="35">
        <v>136561793769</v>
      </c>
      <c r="AL10" s="35">
        <v>158745035612</v>
      </c>
      <c r="AM10" s="36">
        <f t="shared" ref="AM10:AM11" si="3">+AK10/AL10</f>
        <v>0.86025867355487173</v>
      </c>
      <c r="AN10" s="36">
        <f t="shared" ref="AN10:AN11" si="4">IF(AM10/O10&gt;100%,100%,AM10/O10)</f>
        <v>0.89610278495299145</v>
      </c>
      <c r="AO10" s="10"/>
      <c r="AP10" s="10">
        <f t="shared" si="1"/>
        <v>0.96</v>
      </c>
      <c r="AQ10" s="10"/>
      <c r="AR10" s="10">
        <f t="shared" si="2"/>
        <v>0</v>
      </c>
      <c r="AS10" s="10"/>
    </row>
    <row r="11" spans="1:45" s="16" customFormat="1" ht="174" x14ac:dyDescent="0.35">
      <c r="A11" s="9">
        <v>4</v>
      </c>
      <c r="B11" s="10" t="s">
        <v>36</v>
      </c>
      <c r="C11" s="10" t="s">
        <v>55</v>
      </c>
      <c r="D11" s="11" t="s">
        <v>72</v>
      </c>
      <c r="E11" s="10" t="s">
        <v>116</v>
      </c>
      <c r="F11" s="10" t="s">
        <v>40</v>
      </c>
      <c r="G11" s="10" t="s">
        <v>74</v>
      </c>
      <c r="H11" s="10" t="s">
        <v>75</v>
      </c>
      <c r="I11" s="13" t="s">
        <v>43</v>
      </c>
      <c r="J11" s="10" t="s">
        <v>44</v>
      </c>
      <c r="K11" s="10" t="s">
        <v>45</v>
      </c>
      <c r="L11" s="13">
        <v>0.1</v>
      </c>
      <c r="M11" s="13">
        <v>0.25</v>
      </c>
      <c r="N11" s="43">
        <v>0.35</v>
      </c>
      <c r="O11" s="43">
        <v>0.52</v>
      </c>
      <c r="P11" s="13">
        <v>0.52</v>
      </c>
      <c r="Q11" s="10" t="s">
        <v>60</v>
      </c>
      <c r="R11" s="10" t="s">
        <v>61</v>
      </c>
      <c r="S11" s="10" t="s">
        <v>62</v>
      </c>
      <c r="T11" s="10" t="s">
        <v>49</v>
      </c>
      <c r="U11" s="10" t="s">
        <v>50</v>
      </c>
      <c r="V11" s="20">
        <v>150425199000</v>
      </c>
      <c r="W11" s="20">
        <v>1258521720</v>
      </c>
      <c r="X11" s="19">
        <f>W11/V11</f>
        <v>8.3664288188842612E-3</v>
      </c>
      <c r="Y11" s="19">
        <f>IF(X11/L11&gt;100%,100%,X11/L11)</f>
        <v>8.3664288188842612E-2</v>
      </c>
      <c r="Z11" s="10" t="s">
        <v>71</v>
      </c>
      <c r="AA11" s="35">
        <v>7381990662</v>
      </c>
      <c r="AB11" s="35">
        <v>150425199000</v>
      </c>
      <c r="AC11" s="19">
        <f>+AA11/AB11</f>
        <v>4.9074162514486687E-2</v>
      </c>
      <c r="AD11" s="19">
        <f>IF(AC11/M11&gt;100%,100%,AC11/M11)</f>
        <v>0.19629665005794675</v>
      </c>
      <c r="AE11" s="10"/>
      <c r="AF11" s="35">
        <v>26798886602</v>
      </c>
      <c r="AG11" s="35">
        <v>153675199000</v>
      </c>
      <c r="AH11" s="36">
        <f>+AF11/AG11</f>
        <v>0.17438654237239673</v>
      </c>
      <c r="AI11" s="36">
        <f>IF(AH11/N11&gt;100%,100%,AH11/N11)</f>
        <v>0.49824726392113355</v>
      </c>
      <c r="AJ11" s="10"/>
      <c r="AK11" s="35">
        <v>45819514313</v>
      </c>
      <c r="AL11" s="35">
        <v>158745035612</v>
      </c>
      <c r="AM11" s="36">
        <f t="shared" si="3"/>
        <v>0.28863588795929795</v>
      </c>
      <c r="AN11" s="36">
        <f t="shared" si="4"/>
        <v>0.55506901530634223</v>
      </c>
      <c r="AO11" s="10"/>
      <c r="AP11" s="10">
        <f t="shared" si="1"/>
        <v>0.52</v>
      </c>
      <c r="AQ11" s="10"/>
      <c r="AR11" s="10">
        <f t="shared" si="2"/>
        <v>0</v>
      </c>
      <c r="AS11" s="10"/>
    </row>
    <row r="12" spans="1:45" s="16" customFormat="1" ht="217.5" x14ac:dyDescent="0.35">
      <c r="A12" s="9">
        <v>4</v>
      </c>
      <c r="B12" s="10" t="s">
        <v>36</v>
      </c>
      <c r="C12" s="10" t="s">
        <v>55</v>
      </c>
      <c r="D12" s="11" t="s">
        <v>76</v>
      </c>
      <c r="E12" s="10" t="s">
        <v>77</v>
      </c>
      <c r="F12" s="10" t="s">
        <v>78</v>
      </c>
      <c r="G12" s="10" t="s">
        <v>79</v>
      </c>
      <c r="H12" s="10" t="s">
        <v>80</v>
      </c>
      <c r="I12" s="10" t="s">
        <v>43</v>
      </c>
      <c r="J12" s="10" t="s">
        <v>81</v>
      </c>
      <c r="K12" s="10" t="s">
        <v>45</v>
      </c>
      <c r="L12" s="13">
        <v>1</v>
      </c>
      <c r="M12" s="13">
        <v>1</v>
      </c>
      <c r="N12" s="13">
        <v>1</v>
      </c>
      <c r="O12" s="13">
        <v>1</v>
      </c>
      <c r="P12" s="13">
        <v>1</v>
      </c>
      <c r="Q12" s="10" t="s">
        <v>60</v>
      </c>
      <c r="R12" s="10" t="s">
        <v>82</v>
      </c>
      <c r="S12" s="10" t="s">
        <v>83</v>
      </c>
      <c r="T12" s="10" t="s">
        <v>49</v>
      </c>
      <c r="U12" s="10" t="s">
        <v>50</v>
      </c>
      <c r="V12" s="14"/>
      <c r="W12" s="10"/>
      <c r="X12" s="10"/>
      <c r="Y12" s="10"/>
      <c r="Z12" s="10"/>
      <c r="AA12" s="14">
        <v>275</v>
      </c>
      <c r="AB12" s="10">
        <v>284</v>
      </c>
      <c r="AC12" s="55">
        <f>AA12/AB12</f>
        <v>0.96830985915492962</v>
      </c>
      <c r="AD12" s="55">
        <f>AC12/M12</f>
        <v>0.96830985915492962</v>
      </c>
      <c r="AE12" s="10"/>
      <c r="AF12" s="14">
        <v>521</v>
      </c>
      <c r="AG12" s="10">
        <v>578</v>
      </c>
      <c r="AH12" s="12">
        <f>AF12/AG12</f>
        <v>0.90138408304498274</v>
      </c>
      <c r="AI12" s="12">
        <f>AH12/100%</f>
        <v>0.90138408304498274</v>
      </c>
      <c r="AJ12" s="10"/>
      <c r="AK12" s="14">
        <v>816</v>
      </c>
      <c r="AL12" s="10">
        <v>894</v>
      </c>
      <c r="AM12" s="12">
        <f>AK12/AL12</f>
        <v>0.91275167785234901</v>
      </c>
      <c r="AN12" s="36">
        <f>IF(AM12/O12&gt;100%,100%,AM12/O12)</f>
        <v>0.91275167785234901</v>
      </c>
      <c r="AO12" s="10"/>
      <c r="AP12" s="10">
        <f t="shared" si="1"/>
        <v>1</v>
      </c>
      <c r="AQ12" s="10"/>
      <c r="AR12" s="10">
        <f t="shared" si="2"/>
        <v>0</v>
      </c>
      <c r="AS12" s="10"/>
    </row>
    <row r="13" spans="1:45" s="16" customFormat="1" ht="246.5" x14ac:dyDescent="0.35">
      <c r="A13" s="9">
        <v>4</v>
      </c>
      <c r="B13" s="10" t="s">
        <v>36</v>
      </c>
      <c r="C13" s="10" t="s">
        <v>55</v>
      </c>
      <c r="D13" s="11" t="s">
        <v>86</v>
      </c>
      <c r="E13" s="10" t="s">
        <v>87</v>
      </c>
      <c r="F13" s="10" t="s">
        <v>78</v>
      </c>
      <c r="G13" s="10" t="s">
        <v>88</v>
      </c>
      <c r="H13" s="10" t="s">
        <v>89</v>
      </c>
      <c r="I13" s="10" t="s">
        <v>43</v>
      </c>
      <c r="J13" s="10" t="s">
        <v>81</v>
      </c>
      <c r="K13" s="10" t="s">
        <v>45</v>
      </c>
      <c r="L13" s="13">
        <v>1</v>
      </c>
      <c r="M13" s="13">
        <v>1</v>
      </c>
      <c r="N13" s="13">
        <v>1</v>
      </c>
      <c r="O13" s="13">
        <v>1</v>
      </c>
      <c r="P13" s="13">
        <v>1</v>
      </c>
      <c r="Q13" s="10" t="s">
        <v>60</v>
      </c>
      <c r="R13" s="10" t="s">
        <v>82</v>
      </c>
      <c r="S13" s="10" t="s">
        <v>90</v>
      </c>
      <c r="T13" s="10" t="s">
        <v>49</v>
      </c>
      <c r="U13" s="10" t="s">
        <v>50</v>
      </c>
      <c r="V13" s="14">
        <v>76</v>
      </c>
      <c r="W13" s="10">
        <v>161</v>
      </c>
      <c r="X13" s="46">
        <f>(V13/W13)*100</f>
        <v>47.204968944099377</v>
      </c>
      <c r="Y13" s="19">
        <f>IF(V13/W13&gt;100%,100%,V13/W13)</f>
        <v>0.47204968944099379</v>
      </c>
      <c r="Z13" s="10"/>
      <c r="AA13" s="14">
        <v>275</v>
      </c>
      <c r="AB13" s="10">
        <v>284</v>
      </c>
      <c r="AC13" s="55">
        <f>AA13/AB13</f>
        <v>0.96830985915492962</v>
      </c>
      <c r="AD13" s="55">
        <f>AC13/M13</f>
        <v>0.96830985915492962</v>
      </c>
      <c r="AE13" s="10"/>
      <c r="AF13" s="14">
        <v>397</v>
      </c>
      <c r="AG13" s="10">
        <v>512</v>
      </c>
      <c r="AH13" s="12">
        <f>AF13/AG13</f>
        <v>0.775390625</v>
      </c>
      <c r="AI13" s="12">
        <f>AH13/100%</f>
        <v>0.775390625</v>
      </c>
      <c r="AJ13" s="10" t="s">
        <v>91</v>
      </c>
      <c r="AK13" s="67">
        <v>635</v>
      </c>
      <c r="AL13" s="53">
        <v>805</v>
      </c>
      <c r="AM13" s="68">
        <f>AK13/AL13</f>
        <v>0.78881987577639756</v>
      </c>
      <c r="AN13" s="36">
        <f>IF(AM13/O13&gt;100%,100%,AM13/O13)</f>
        <v>0.78881987577639756</v>
      </c>
      <c r="AO13" s="10"/>
      <c r="AP13" s="10">
        <f t="shared" si="1"/>
        <v>1</v>
      </c>
      <c r="AQ13" s="10"/>
      <c r="AR13" s="10">
        <f t="shared" si="2"/>
        <v>0</v>
      </c>
      <c r="AS13" s="10"/>
    </row>
    <row r="14" spans="1:45" s="16" customFormat="1" ht="130.5" x14ac:dyDescent="0.35">
      <c r="A14" s="9">
        <v>4</v>
      </c>
      <c r="B14" s="10" t="s">
        <v>36</v>
      </c>
      <c r="C14" s="10" t="s">
        <v>55</v>
      </c>
      <c r="D14" s="11" t="s">
        <v>92</v>
      </c>
      <c r="E14" s="10" t="s">
        <v>93</v>
      </c>
      <c r="F14" s="10" t="s">
        <v>78</v>
      </c>
      <c r="G14" s="10" t="s">
        <v>94</v>
      </c>
      <c r="H14" s="10" t="s">
        <v>95</v>
      </c>
      <c r="I14" s="10" t="s">
        <v>43</v>
      </c>
      <c r="J14" s="10" t="s">
        <v>81</v>
      </c>
      <c r="K14" s="10" t="s">
        <v>45</v>
      </c>
      <c r="L14" s="13">
        <v>0.9</v>
      </c>
      <c r="M14" s="13">
        <v>0.9</v>
      </c>
      <c r="N14" s="13">
        <v>0.9</v>
      </c>
      <c r="O14" s="13">
        <v>0.9</v>
      </c>
      <c r="P14" s="13">
        <v>0.9</v>
      </c>
      <c r="Q14" s="10" t="s">
        <v>60</v>
      </c>
      <c r="R14" s="10" t="s">
        <v>96</v>
      </c>
      <c r="S14" s="10" t="s">
        <v>90</v>
      </c>
      <c r="T14" s="10" t="s">
        <v>49</v>
      </c>
      <c r="U14" s="10" t="s">
        <v>97</v>
      </c>
      <c r="V14" s="14"/>
      <c r="W14" s="10"/>
      <c r="X14" s="10"/>
      <c r="Y14" s="10"/>
      <c r="Z14" s="10"/>
      <c r="AA14" s="14">
        <v>33</v>
      </c>
      <c r="AB14" s="10">
        <v>33</v>
      </c>
      <c r="AC14" s="55">
        <f>AA14/AB14</f>
        <v>1</v>
      </c>
      <c r="AD14" s="55">
        <f>AC14/M14</f>
        <v>1.1111111111111112</v>
      </c>
      <c r="AE14" s="10"/>
      <c r="AF14" s="14">
        <v>33</v>
      </c>
      <c r="AG14" s="10">
        <v>33</v>
      </c>
      <c r="AH14" s="12">
        <f>AF14/AG14</f>
        <v>1</v>
      </c>
      <c r="AI14" s="12">
        <f>AH14/100%</f>
        <v>1</v>
      </c>
      <c r="AJ14" s="10" t="s">
        <v>98</v>
      </c>
      <c r="AK14" s="67">
        <v>33</v>
      </c>
      <c r="AL14" s="53">
        <v>33</v>
      </c>
      <c r="AM14" s="68">
        <f>AK14/AL14</f>
        <v>1</v>
      </c>
      <c r="AN14" s="36">
        <f>IF(AM14/O14&gt;100%,100%,AM14/O14)</f>
        <v>1</v>
      </c>
      <c r="AO14" s="10"/>
      <c r="AP14" s="10">
        <f t="shared" si="1"/>
        <v>0.9</v>
      </c>
      <c r="AQ14" s="10"/>
      <c r="AR14" s="10">
        <f t="shared" si="2"/>
        <v>0</v>
      </c>
      <c r="AS14" s="10"/>
    </row>
    <row r="15" spans="1:45" s="16" customFormat="1" ht="87" x14ac:dyDescent="0.35">
      <c r="A15" s="9">
        <v>4</v>
      </c>
      <c r="B15" s="10" t="s">
        <v>36</v>
      </c>
      <c r="C15" s="10" t="s">
        <v>55</v>
      </c>
      <c r="D15" s="11" t="s">
        <v>99</v>
      </c>
      <c r="E15" s="10" t="s">
        <v>100</v>
      </c>
      <c r="F15" s="10" t="s">
        <v>78</v>
      </c>
      <c r="G15" s="10" t="s">
        <v>94</v>
      </c>
      <c r="H15" s="10" t="s">
        <v>101</v>
      </c>
      <c r="I15" s="10" t="s">
        <v>43</v>
      </c>
      <c r="J15" s="10" t="s">
        <v>44</v>
      </c>
      <c r="K15" s="10" t="s">
        <v>45</v>
      </c>
      <c r="L15" s="13">
        <v>0</v>
      </c>
      <c r="M15" s="13">
        <v>0</v>
      </c>
      <c r="N15" s="13">
        <v>0</v>
      </c>
      <c r="O15" s="13">
        <v>1</v>
      </c>
      <c r="P15" s="13">
        <v>1</v>
      </c>
      <c r="Q15" s="10" t="s">
        <v>60</v>
      </c>
      <c r="R15" s="54" t="s">
        <v>96</v>
      </c>
      <c r="S15" s="54" t="s">
        <v>90</v>
      </c>
      <c r="T15" s="54" t="s">
        <v>49</v>
      </c>
      <c r="U15" s="54" t="s">
        <v>97</v>
      </c>
      <c r="V15" s="14"/>
      <c r="W15" s="10"/>
      <c r="X15" s="10"/>
      <c r="Y15" s="10"/>
      <c r="Z15" s="10"/>
      <c r="AA15" s="14">
        <f t="shared" ref="AA15" si="5">M15</f>
        <v>0</v>
      </c>
      <c r="AB15" s="10"/>
      <c r="AC15" s="10" t="e">
        <f t="shared" ref="AC15" si="6">IF(AB15/AA15&gt;100%,100%,AB15/AA15)</f>
        <v>#DIV/0!</v>
      </c>
      <c r="AD15" s="10"/>
      <c r="AE15" s="10"/>
      <c r="AF15" s="14">
        <f t="shared" si="0"/>
        <v>0</v>
      </c>
      <c r="AG15" s="10"/>
      <c r="AH15" s="10" t="e">
        <f t="shared" ref="AH15" si="7">IF(AG15/AF15&gt;100%,100%,AG15/AF15)</f>
        <v>#DIV/0!</v>
      </c>
      <c r="AI15" s="10"/>
      <c r="AJ15" s="10" t="s">
        <v>102</v>
      </c>
      <c r="AK15" s="14">
        <v>31</v>
      </c>
      <c r="AL15" s="10">
        <v>31</v>
      </c>
      <c r="AM15" s="56">
        <f>+AK15/AL15</f>
        <v>1</v>
      </c>
      <c r="AN15" s="36">
        <f>IF(AM15/O15&gt;100%,100%,AM15/O15)</f>
        <v>1</v>
      </c>
      <c r="AO15" s="10"/>
      <c r="AP15" s="10">
        <f t="shared" si="1"/>
        <v>1</v>
      </c>
      <c r="AQ15" s="10"/>
      <c r="AR15" s="10">
        <f t="shared" si="2"/>
        <v>0</v>
      </c>
      <c r="AS15" s="10"/>
    </row>
    <row r="19" spans="34:34" x14ac:dyDescent="0.35">
      <c r="AH19" s="4" t="s">
        <v>136</v>
      </c>
    </row>
  </sheetData>
  <mergeCells count="12">
    <mergeCell ref="A1:K1"/>
    <mergeCell ref="L1:P1"/>
    <mergeCell ref="A2:K2"/>
    <mergeCell ref="A4:B5"/>
    <mergeCell ref="C4:C6"/>
    <mergeCell ref="D4:F5"/>
    <mergeCell ref="G4:Q5"/>
    <mergeCell ref="R4:U5"/>
    <mergeCell ref="V4:Z5"/>
    <mergeCell ref="AA4:AE5"/>
    <mergeCell ref="AF4:AJ5"/>
    <mergeCell ref="AK4:AO5"/>
  </mergeCells>
  <dataValidations count="1">
    <dataValidation allowBlank="1" showInputMessage="1" showErrorMessage="1" error="Escriba un texto " promptTitle="Cualquier contenido" sqref="F6 F3" xr:uid="{12C6F874-12FA-4BED-B8B2-BA92BE8B417F}"/>
  </dataValidation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EF835D-F34E-4F16-BB02-F83A8340B4ED}">
  <sheetPr>
    <tabColor rgb="FF00B050"/>
  </sheetPr>
  <dimension ref="A1:AT15"/>
  <sheetViews>
    <sheetView topLeftCell="E4" workbookViewId="0">
      <pane xSplit="1" ySplit="3" topLeftCell="AJ8" activePane="bottomRight" state="frozen"/>
      <selection pane="topRight"/>
      <selection pane="bottomLeft"/>
      <selection pane="bottomRight" activeCell="AK13" sqref="AK13"/>
    </sheetView>
  </sheetViews>
  <sheetFormatPr baseColWidth="10" defaultColWidth="10.81640625" defaultRowHeight="14.5" x14ac:dyDescent="0.35"/>
  <cols>
    <col min="1" max="1" width="4.1796875" style="4" customWidth="1"/>
    <col min="2" max="2" width="25.54296875" style="4" customWidth="1"/>
    <col min="3" max="3" width="13.81640625" style="4" customWidth="1"/>
    <col min="4" max="4" width="8.1796875" style="4" customWidth="1"/>
    <col min="5" max="5" width="44.26953125" style="4" bestFit="1" customWidth="1"/>
    <col min="6" max="6" width="10.81640625" style="4"/>
    <col min="7" max="7" width="24.453125" style="4" customWidth="1"/>
    <col min="8" max="8" width="23.54296875" style="4" customWidth="1"/>
    <col min="9" max="9" width="10" style="4" customWidth="1"/>
    <col min="10" max="10" width="18.453125" style="4" customWidth="1"/>
    <col min="11" max="11" width="15.81640625" style="4" customWidth="1"/>
    <col min="12" max="15" width="7.26953125" style="4" customWidth="1"/>
    <col min="16" max="16" width="10" style="4" customWidth="1"/>
    <col min="17" max="17" width="9.453125" style="4" customWidth="1"/>
    <col min="18" max="18" width="14.7265625" style="4" customWidth="1"/>
    <col min="19" max="19" width="9.26953125" style="4" customWidth="1"/>
    <col min="20" max="20" width="20.54296875" style="4" customWidth="1"/>
    <col min="21" max="21" width="17.81640625" style="4" customWidth="1"/>
    <col min="22" max="25" width="15.7265625" style="4" hidden="1" customWidth="1"/>
    <col min="26" max="26" width="30.7265625" style="4" hidden="1" customWidth="1"/>
    <col min="27" max="29" width="16.54296875" style="4" hidden="1" customWidth="1"/>
    <col min="30" max="30" width="16.26953125" style="4" hidden="1" customWidth="1"/>
    <col min="31" max="31" width="85.81640625" style="4" hidden="1" customWidth="1"/>
    <col min="32" max="33" width="16.54296875" style="4" customWidth="1"/>
    <col min="34" max="35" width="11" style="4" customWidth="1"/>
    <col min="36" max="36" width="55.26953125" style="4" customWidth="1"/>
    <col min="37" max="38" width="22" style="4" customWidth="1"/>
    <col min="39" max="39" width="16.54296875" style="4" customWidth="1"/>
    <col min="40" max="40" width="34.81640625" style="4" customWidth="1"/>
    <col min="41" max="43" width="16.54296875" style="4" customWidth="1"/>
    <col min="44" max="44" width="21.54296875" style="4" customWidth="1"/>
    <col min="45" max="45" width="39.453125" style="4" customWidth="1"/>
    <col min="46" max="16384" width="10.81640625" style="4"/>
  </cols>
  <sheetData>
    <row r="1" spans="1:46" s="1" customFormat="1" ht="70.5" customHeight="1" x14ac:dyDescent="0.35">
      <c r="A1" s="92" t="s">
        <v>137</v>
      </c>
      <c r="B1" s="93"/>
      <c r="C1" s="93"/>
      <c r="D1" s="93"/>
      <c r="E1" s="93"/>
      <c r="F1" s="93"/>
      <c r="G1" s="93"/>
      <c r="H1" s="93"/>
      <c r="I1" s="93"/>
      <c r="J1" s="93"/>
      <c r="K1" s="93"/>
      <c r="L1" s="94"/>
      <c r="M1" s="94"/>
      <c r="N1" s="94"/>
      <c r="O1" s="94"/>
      <c r="P1" s="94"/>
    </row>
    <row r="2" spans="1:46" s="18" customFormat="1" ht="23.5" customHeight="1" x14ac:dyDescent="0.35">
      <c r="A2" s="92" t="s">
        <v>1</v>
      </c>
      <c r="B2" s="92"/>
      <c r="C2" s="92"/>
      <c r="D2" s="92"/>
      <c r="E2" s="92"/>
      <c r="F2" s="92"/>
      <c r="G2" s="92"/>
      <c r="H2" s="92"/>
      <c r="I2" s="92"/>
      <c r="J2" s="92"/>
      <c r="K2" s="92"/>
      <c r="L2" s="17"/>
      <c r="M2" s="17"/>
      <c r="N2" s="17"/>
      <c r="O2" s="17"/>
      <c r="P2" s="17"/>
    </row>
    <row r="3" spans="1:46" s="1" customFormat="1" x14ac:dyDescent="0.35"/>
    <row r="4" spans="1:46" ht="14.5" customHeight="1" x14ac:dyDescent="0.35">
      <c r="A4" s="95" t="s">
        <v>2</v>
      </c>
      <c r="B4" s="95"/>
      <c r="C4" s="95" t="s">
        <v>3</v>
      </c>
      <c r="D4" s="95" t="s">
        <v>4</v>
      </c>
      <c r="E4" s="95"/>
      <c r="F4" s="95"/>
      <c r="G4" s="96" t="s">
        <v>5</v>
      </c>
      <c r="H4" s="96"/>
      <c r="I4" s="96"/>
      <c r="J4" s="96"/>
      <c r="K4" s="96"/>
      <c r="L4" s="96"/>
      <c r="M4" s="96"/>
      <c r="N4" s="96"/>
      <c r="O4" s="96"/>
      <c r="P4" s="96"/>
      <c r="Q4" s="96"/>
      <c r="R4" s="95" t="s">
        <v>6</v>
      </c>
      <c r="S4" s="95"/>
      <c r="T4" s="95"/>
      <c r="U4" s="95"/>
      <c r="V4" s="97" t="s">
        <v>7</v>
      </c>
      <c r="W4" s="98"/>
      <c r="X4" s="98"/>
      <c r="Y4" s="98"/>
      <c r="Z4" s="99"/>
      <c r="AA4" s="103" t="s">
        <v>8</v>
      </c>
      <c r="AB4" s="104"/>
      <c r="AC4" s="104"/>
      <c r="AD4" s="104"/>
      <c r="AE4" s="105"/>
      <c r="AF4" s="109" t="s">
        <v>9</v>
      </c>
      <c r="AG4" s="110"/>
      <c r="AH4" s="110"/>
      <c r="AI4" s="110"/>
      <c r="AJ4" s="111"/>
      <c r="AK4" s="115" t="s">
        <v>10</v>
      </c>
      <c r="AL4" s="116"/>
      <c r="AM4" s="116"/>
      <c r="AN4" s="116"/>
      <c r="AO4" s="117"/>
    </row>
    <row r="5" spans="1:46" ht="14.5" customHeight="1" x14ac:dyDescent="0.35">
      <c r="A5" s="95"/>
      <c r="B5" s="95"/>
      <c r="C5" s="95"/>
      <c r="D5" s="95"/>
      <c r="E5" s="95"/>
      <c r="F5" s="95"/>
      <c r="G5" s="96"/>
      <c r="H5" s="96"/>
      <c r="I5" s="96"/>
      <c r="J5" s="96"/>
      <c r="K5" s="96"/>
      <c r="L5" s="96"/>
      <c r="M5" s="96"/>
      <c r="N5" s="96"/>
      <c r="O5" s="96"/>
      <c r="P5" s="96"/>
      <c r="Q5" s="96"/>
      <c r="R5" s="95"/>
      <c r="S5" s="95"/>
      <c r="T5" s="95"/>
      <c r="U5" s="95"/>
      <c r="V5" s="100"/>
      <c r="W5" s="101"/>
      <c r="X5" s="101"/>
      <c r="Y5" s="101"/>
      <c r="Z5" s="102"/>
      <c r="AA5" s="106"/>
      <c r="AB5" s="107"/>
      <c r="AC5" s="107"/>
      <c r="AD5" s="107"/>
      <c r="AE5" s="108"/>
      <c r="AF5" s="112"/>
      <c r="AG5" s="113"/>
      <c r="AH5" s="113"/>
      <c r="AI5" s="113"/>
      <c r="AJ5" s="114"/>
      <c r="AK5" s="118"/>
      <c r="AL5" s="119"/>
      <c r="AM5" s="119"/>
      <c r="AN5" s="119"/>
      <c r="AO5" s="120"/>
    </row>
    <row r="6" spans="1:46" ht="58" x14ac:dyDescent="0.35">
      <c r="A6" s="2" t="s">
        <v>11</v>
      </c>
      <c r="B6" s="2" t="s">
        <v>12</v>
      </c>
      <c r="C6" s="95"/>
      <c r="D6" s="2" t="s">
        <v>13</v>
      </c>
      <c r="E6" s="2" t="s">
        <v>14</v>
      </c>
      <c r="F6" s="2" t="s">
        <v>15</v>
      </c>
      <c r="G6" s="3" t="s">
        <v>16</v>
      </c>
      <c r="H6" s="3" t="s">
        <v>17</v>
      </c>
      <c r="I6" s="3" t="s">
        <v>18</v>
      </c>
      <c r="J6" s="3" t="s">
        <v>19</v>
      </c>
      <c r="K6" s="3" t="s">
        <v>20</v>
      </c>
      <c r="L6" s="3" t="s">
        <v>21</v>
      </c>
      <c r="M6" s="3" t="s">
        <v>22</v>
      </c>
      <c r="N6" s="3" t="s">
        <v>23</v>
      </c>
      <c r="O6" s="3" t="s">
        <v>24</v>
      </c>
      <c r="P6" s="3" t="s">
        <v>25</v>
      </c>
      <c r="Q6" s="3" t="s">
        <v>26</v>
      </c>
      <c r="R6" s="2" t="s">
        <v>27</v>
      </c>
      <c r="S6" s="2" t="s">
        <v>28</v>
      </c>
      <c r="T6" s="2" t="s">
        <v>29</v>
      </c>
      <c r="U6" s="2" t="s">
        <v>30</v>
      </c>
      <c r="V6" s="5" t="s">
        <v>31</v>
      </c>
      <c r="W6" s="5" t="s">
        <v>32</v>
      </c>
      <c r="X6" s="5" t="s">
        <v>33</v>
      </c>
      <c r="Y6" s="5" t="s">
        <v>34</v>
      </c>
      <c r="Z6" s="5" t="s">
        <v>35</v>
      </c>
      <c r="AA6" s="6" t="s">
        <v>31</v>
      </c>
      <c r="AB6" s="6" t="s">
        <v>32</v>
      </c>
      <c r="AC6" s="6" t="s">
        <v>33</v>
      </c>
      <c r="AD6" s="6" t="s">
        <v>34</v>
      </c>
      <c r="AE6" s="6" t="s">
        <v>35</v>
      </c>
      <c r="AF6" s="7" t="s">
        <v>31</v>
      </c>
      <c r="AG6" s="7" t="s">
        <v>32</v>
      </c>
      <c r="AH6" s="7" t="s">
        <v>33</v>
      </c>
      <c r="AI6" s="7" t="s">
        <v>34</v>
      </c>
      <c r="AJ6" s="7" t="s">
        <v>35</v>
      </c>
      <c r="AK6" s="8" t="s">
        <v>31</v>
      </c>
      <c r="AL6" s="8" t="s">
        <v>32</v>
      </c>
      <c r="AM6" s="8" t="s">
        <v>33</v>
      </c>
      <c r="AN6" s="8" t="s">
        <v>34</v>
      </c>
      <c r="AO6" s="8" t="s">
        <v>35</v>
      </c>
    </row>
    <row r="7" spans="1:46" s="16" customFormat="1" ht="101.5" x14ac:dyDescent="0.35">
      <c r="A7" s="9">
        <v>4</v>
      </c>
      <c r="B7" s="10" t="s">
        <v>36</v>
      </c>
      <c r="C7" s="10" t="s">
        <v>37</v>
      </c>
      <c r="D7" s="11" t="s">
        <v>38</v>
      </c>
      <c r="E7" s="10" t="s">
        <v>114</v>
      </c>
      <c r="F7" s="10" t="s">
        <v>40</v>
      </c>
      <c r="G7" s="10" t="s">
        <v>41</v>
      </c>
      <c r="H7" s="10" t="s">
        <v>42</v>
      </c>
      <c r="I7" s="12" t="s">
        <v>43</v>
      </c>
      <c r="J7" s="10" t="s">
        <v>44</v>
      </c>
      <c r="K7" s="10" t="s">
        <v>45</v>
      </c>
      <c r="L7" s="13">
        <v>0</v>
      </c>
      <c r="M7" s="13">
        <v>0</v>
      </c>
      <c r="N7" s="13">
        <v>0</v>
      </c>
      <c r="O7" s="13">
        <v>0.75</v>
      </c>
      <c r="P7" s="13">
        <v>0.75</v>
      </c>
      <c r="Q7" s="10" t="s">
        <v>46</v>
      </c>
      <c r="R7" s="10" t="s">
        <v>47</v>
      </c>
      <c r="S7" s="10" t="s">
        <v>48</v>
      </c>
      <c r="T7" s="10" t="s">
        <v>49</v>
      </c>
      <c r="U7" s="10" t="s">
        <v>50</v>
      </c>
      <c r="V7" s="43"/>
      <c r="W7" s="10"/>
      <c r="X7" s="10"/>
      <c r="Y7" s="10"/>
      <c r="Z7" s="10" t="s">
        <v>51</v>
      </c>
      <c r="AA7" s="43"/>
      <c r="AB7" s="10"/>
      <c r="AC7" s="12"/>
      <c r="AD7" s="10"/>
      <c r="AE7" s="10" t="s">
        <v>115</v>
      </c>
      <c r="AF7" s="43">
        <f t="shared" ref="AF7:AF15" si="0">N7</f>
        <v>0</v>
      </c>
      <c r="AG7" s="10"/>
      <c r="AH7" s="43" t="e">
        <f>IF(AG7/AF7&gt;100%,100%,AG7/AF7)</f>
        <v>#DIV/0!</v>
      </c>
      <c r="AI7" s="10"/>
      <c r="AJ7" s="10" t="s">
        <v>53</v>
      </c>
      <c r="AK7" s="28" t="s">
        <v>54</v>
      </c>
      <c r="AL7" s="28" t="s">
        <v>54</v>
      </c>
      <c r="AM7" s="80">
        <v>0.75</v>
      </c>
      <c r="AN7" s="36">
        <f>IF(AM7/O7&gt;100%,100%,AM7/O7)</f>
        <v>1</v>
      </c>
      <c r="AO7" s="25"/>
      <c r="AP7" s="28">
        <f t="shared" ref="AP7:AP15" si="1">P7</f>
        <v>0.75</v>
      </c>
      <c r="AQ7" s="25"/>
      <c r="AR7" s="79">
        <f>IF(AQ7/AP7&gt;100%,100%,AQ7/AP7)</f>
        <v>0</v>
      </c>
      <c r="AS7" s="25"/>
      <c r="AT7" s="31"/>
    </row>
    <row r="8" spans="1:46" s="16" customFormat="1" ht="87" x14ac:dyDescent="0.35">
      <c r="A8" s="9">
        <v>4</v>
      </c>
      <c r="B8" s="10" t="s">
        <v>36</v>
      </c>
      <c r="C8" s="10" t="s">
        <v>55</v>
      </c>
      <c r="D8" s="11" t="s">
        <v>56</v>
      </c>
      <c r="E8" s="10" t="s">
        <v>106</v>
      </c>
      <c r="F8" s="10" t="s">
        <v>40</v>
      </c>
      <c r="G8" s="10" t="s">
        <v>58</v>
      </c>
      <c r="H8" s="10" t="s">
        <v>59</v>
      </c>
      <c r="I8" s="10" t="s">
        <v>43</v>
      </c>
      <c r="J8" s="10" t="s">
        <v>44</v>
      </c>
      <c r="K8" s="10" t="s">
        <v>45</v>
      </c>
      <c r="L8" s="13">
        <v>0.14000000000000001</v>
      </c>
      <c r="M8" s="13">
        <v>0.27</v>
      </c>
      <c r="N8" s="13">
        <v>0.45</v>
      </c>
      <c r="O8" s="13">
        <v>0.65</v>
      </c>
      <c r="P8" s="13">
        <v>0.65</v>
      </c>
      <c r="Q8" s="10" t="s">
        <v>60</v>
      </c>
      <c r="R8" s="10" t="s">
        <v>61</v>
      </c>
      <c r="S8" s="10" t="s">
        <v>62</v>
      </c>
      <c r="T8" s="10" t="s">
        <v>49</v>
      </c>
      <c r="U8" s="10" t="s">
        <v>50</v>
      </c>
      <c r="V8" s="20">
        <v>4012486259</v>
      </c>
      <c r="W8" s="20">
        <v>16757258037</v>
      </c>
      <c r="X8" s="19">
        <f>+V8/W8</f>
        <v>0.23944766203041312</v>
      </c>
      <c r="Y8" s="19">
        <f>IF(X8/L8&gt;100%,100%,X8/L8)</f>
        <v>1</v>
      </c>
      <c r="Z8" s="10"/>
      <c r="AA8" s="35">
        <v>8574456513</v>
      </c>
      <c r="AB8" s="35">
        <v>16324227779</v>
      </c>
      <c r="AC8" s="19">
        <f>+AA8/AB8</f>
        <v>0.52525954851171897</v>
      </c>
      <c r="AD8" s="19">
        <f>IF(AC8/M8&gt;100%,100%,AC8/M8)</f>
        <v>1</v>
      </c>
      <c r="AE8" s="10"/>
      <c r="AF8" s="35">
        <v>11266673902</v>
      </c>
      <c r="AG8" s="35">
        <v>16756061653</v>
      </c>
      <c r="AH8" s="36">
        <f>+AF8/AG8</f>
        <v>0.67239391542718618</v>
      </c>
      <c r="AI8" s="36">
        <f>IF(AH8/N8&gt;100%,100%,AH8/N8)</f>
        <v>1</v>
      </c>
      <c r="AJ8" s="10"/>
      <c r="AK8" s="35">
        <v>15966018256</v>
      </c>
      <c r="AL8" s="35">
        <v>16717303451</v>
      </c>
      <c r="AM8" s="36">
        <f>+AK8/AL8</f>
        <v>0.95505942706596858</v>
      </c>
      <c r="AN8" s="36">
        <f>IF(AM8/O8&gt;100%,100%,AM8/O8)</f>
        <v>1</v>
      </c>
      <c r="AO8" s="10"/>
      <c r="AP8" s="43">
        <f t="shared" si="1"/>
        <v>0.65</v>
      </c>
      <c r="AQ8" s="10"/>
      <c r="AR8" s="48">
        <f t="shared" ref="AR8:AR15" si="2">IF(AQ8/AP8&gt;100%,100%,AQ8/AP8)</f>
        <v>0</v>
      </c>
      <c r="AS8" s="10"/>
    </row>
    <row r="9" spans="1:46" s="16" customFormat="1" ht="87" x14ac:dyDescent="0.35">
      <c r="A9" s="9">
        <v>4</v>
      </c>
      <c r="B9" s="10" t="s">
        <v>36</v>
      </c>
      <c r="C9" s="10" t="s">
        <v>55</v>
      </c>
      <c r="D9" s="11" t="s">
        <v>63</v>
      </c>
      <c r="E9" s="10" t="s">
        <v>64</v>
      </c>
      <c r="F9" s="10" t="s">
        <v>40</v>
      </c>
      <c r="G9" s="10" t="s">
        <v>65</v>
      </c>
      <c r="H9" s="10" t="s">
        <v>66</v>
      </c>
      <c r="I9" s="10" t="s">
        <v>43</v>
      </c>
      <c r="J9" s="10" t="s">
        <v>44</v>
      </c>
      <c r="K9" s="10" t="s">
        <v>45</v>
      </c>
      <c r="L9" s="13">
        <v>0.12</v>
      </c>
      <c r="M9" s="13">
        <v>0.25</v>
      </c>
      <c r="N9" s="13">
        <v>0.43</v>
      </c>
      <c r="O9" s="13">
        <v>0.63</v>
      </c>
      <c r="P9" s="13">
        <v>0.63</v>
      </c>
      <c r="Q9" s="10" t="s">
        <v>60</v>
      </c>
      <c r="R9" s="10" t="s">
        <v>61</v>
      </c>
      <c r="S9" s="10" t="s">
        <v>62</v>
      </c>
      <c r="T9" s="10" t="s">
        <v>49</v>
      </c>
      <c r="U9" s="10" t="s">
        <v>50</v>
      </c>
      <c r="V9" s="20">
        <v>231444608</v>
      </c>
      <c r="W9" s="20">
        <v>1371991588</v>
      </c>
      <c r="X9" s="19">
        <f>+V9/W9</f>
        <v>0.16869243953411178</v>
      </c>
      <c r="Y9" s="19">
        <f>IF(X9/L9&gt;100%,100%,X9/L9)</f>
        <v>1</v>
      </c>
      <c r="Z9" s="10"/>
      <c r="AA9" s="35">
        <v>1158821246</v>
      </c>
      <c r="AB9" s="35">
        <v>1326425824</v>
      </c>
      <c r="AC9" s="19">
        <f>+AA9/AB9</f>
        <v>0.87364195195282934</v>
      </c>
      <c r="AD9" s="19">
        <f>IF(AC9/M9&gt;100%,100%,AC9/M9)</f>
        <v>1</v>
      </c>
      <c r="AE9" s="19">
        <f>IF(AD9/N9&gt;100%,100%,AD9/N9)</f>
        <v>1</v>
      </c>
      <c r="AF9" s="35">
        <v>1158821246</v>
      </c>
      <c r="AG9" s="35">
        <v>1315727529</v>
      </c>
      <c r="AH9" s="36">
        <f>+AF9/AG9</f>
        <v>0.88074561066662915</v>
      </c>
      <c r="AI9" s="36">
        <f>IF(AH9/N9&gt;100%,100%,AH9/N9)</f>
        <v>1</v>
      </c>
      <c r="AJ9" s="10"/>
      <c r="AK9" s="35">
        <v>1188747371</v>
      </c>
      <c r="AL9" s="35">
        <v>1252027655</v>
      </c>
      <c r="AM9" s="36">
        <f>+AK9/AL9</f>
        <v>0.94945775858281656</v>
      </c>
      <c r="AN9" s="36">
        <f>IF(AM9/O9&gt;100%,100%,AM9/O9)</f>
        <v>1</v>
      </c>
      <c r="AO9" s="10"/>
      <c r="AP9" s="43">
        <f t="shared" si="1"/>
        <v>0.63</v>
      </c>
      <c r="AQ9" s="10"/>
      <c r="AR9" s="48">
        <f t="shared" si="2"/>
        <v>0</v>
      </c>
      <c r="AS9" s="10"/>
    </row>
    <row r="10" spans="1:46" s="16" customFormat="1" ht="174" x14ac:dyDescent="0.35">
      <c r="A10" s="9">
        <v>4</v>
      </c>
      <c r="B10" s="10" t="s">
        <v>36</v>
      </c>
      <c r="C10" s="10" t="s">
        <v>55</v>
      </c>
      <c r="D10" s="11" t="s">
        <v>67</v>
      </c>
      <c r="E10" s="10" t="s">
        <v>107</v>
      </c>
      <c r="F10" s="10" t="s">
        <v>40</v>
      </c>
      <c r="G10" s="10" t="s">
        <v>69</v>
      </c>
      <c r="H10" s="10" t="s">
        <v>70</v>
      </c>
      <c r="I10" s="13" t="s">
        <v>43</v>
      </c>
      <c r="J10" s="10" t="s">
        <v>44</v>
      </c>
      <c r="K10" s="10" t="s">
        <v>45</v>
      </c>
      <c r="L10" s="13">
        <v>0.1</v>
      </c>
      <c r="M10" s="13">
        <v>0.25</v>
      </c>
      <c r="N10" s="43">
        <v>0.5</v>
      </c>
      <c r="O10" s="43">
        <v>0.96</v>
      </c>
      <c r="P10" s="13">
        <v>0.96</v>
      </c>
      <c r="Q10" s="10" t="s">
        <v>60</v>
      </c>
      <c r="R10" s="10" t="s">
        <v>61</v>
      </c>
      <c r="S10" s="10" t="s">
        <v>62</v>
      </c>
      <c r="T10" s="10" t="s">
        <v>49</v>
      </c>
      <c r="U10" s="10" t="s">
        <v>50</v>
      </c>
      <c r="V10" s="20">
        <v>43612397000</v>
      </c>
      <c r="W10" s="20">
        <v>3698865583</v>
      </c>
      <c r="X10" s="19">
        <f>W10/V10</f>
        <v>8.4812251502709199E-2</v>
      </c>
      <c r="Y10" s="19">
        <f>IF(X10/L10&gt;100%,100%,X10/L10)</f>
        <v>0.84812251502709191</v>
      </c>
      <c r="Z10" s="10" t="s">
        <v>71</v>
      </c>
      <c r="AA10" s="35">
        <v>11536714678</v>
      </c>
      <c r="AB10" s="35">
        <v>43612397000</v>
      </c>
      <c r="AC10" s="19">
        <f>+AA10/AB10</f>
        <v>0.26452833303338041</v>
      </c>
      <c r="AD10" s="19">
        <f>IF(AC10/M10&gt;100%,100%,AC10/M10)</f>
        <v>1</v>
      </c>
      <c r="AE10" s="10"/>
      <c r="AF10" s="35">
        <v>18524095451</v>
      </c>
      <c r="AG10" s="35">
        <v>48592397000</v>
      </c>
      <c r="AH10" s="36">
        <f>+AF10/AG10</f>
        <v>0.38121386460931328</v>
      </c>
      <c r="AI10" s="36">
        <f>IF(AH10/N10&gt;100%,100%,AH10/N10)</f>
        <v>0.76242772921862656</v>
      </c>
      <c r="AJ10" s="10"/>
      <c r="AK10" s="35">
        <v>43292924040</v>
      </c>
      <c r="AL10" s="35">
        <v>48592397000</v>
      </c>
      <c r="AM10" s="36">
        <f t="shared" ref="AM10:AM11" si="3">+AK10/AL10</f>
        <v>0.8909402851643643</v>
      </c>
      <c r="AN10" s="36">
        <f t="shared" ref="AN10:AN11" si="4">IF(AM10/O10&gt;100%,100%,AM10/O10)</f>
        <v>0.92806279704621286</v>
      </c>
      <c r="AO10" s="10"/>
      <c r="AP10" s="43">
        <f t="shared" si="1"/>
        <v>0.96</v>
      </c>
      <c r="AQ10" s="10"/>
      <c r="AR10" s="48">
        <f t="shared" si="2"/>
        <v>0</v>
      </c>
      <c r="AS10" s="10"/>
    </row>
    <row r="11" spans="1:46" s="16" customFormat="1" ht="174" x14ac:dyDescent="0.35">
      <c r="A11" s="9">
        <v>4</v>
      </c>
      <c r="B11" s="10" t="s">
        <v>36</v>
      </c>
      <c r="C11" s="10" t="s">
        <v>55</v>
      </c>
      <c r="D11" s="11" t="s">
        <v>72</v>
      </c>
      <c r="E11" s="10" t="s">
        <v>116</v>
      </c>
      <c r="F11" s="10" t="s">
        <v>40</v>
      </c>
      <c r="G11" s="10" t="s">
        <v>74</v>
      </c>
      <c r="H11" s="10" t="s">
        <v>75</v>
      </c>
      <c r="I11" s="13" t="s">
        <v>43</v>
      </c>
      <c r="J11" s="10" t="s">
        <v>44</v>
      </c>
      <c r="K11" s="10" t="s">
        <v>45</v>
      </c>
      <c r="L11" s="13">
        <v>0.05</v>
      </c>
      <c r="M11" s="13">
        <v>0.2</v>
      </c>
      <c r="N11" s="43">
        <v>0.3</v>
      </c>
      <c r="O11" s="43">
        <v>0.52</v>
      </c>
      <c r="P11" s="13">
        <v>0.52</v>
      </c>
      <c r="Q11" s="10" t="s">
        <v>60</v>
      </c>
      <c r="R11" s="10" t="s">
        <v>61</v>
      </c>
      <c r="S11" s="10" t="s">
        <v>62</v>
      </c>
      <c r="T11" s="10" t="s">
        <v>49</v>
      </c>
      <c r="U11" s="10" t="s">
        <v>50</v>
      </c>
      <c r="V11" s="20">
        <v>43612397000</v>
      </c>
      <c r="W11" s="20">
        <v>483563200</v>
      </c>
      <c r="X11" s="19">
        <f>W11/V11</f>
        <v>1.1087746449707867E-2</v>
      </c>
      <c r="Y11" s="19">
        <f>IF(X11/L11&gt;100%,100%,X11/L11)</f>
        <v>0.22175492899415733</v>
      </c>
      <c r="Z11" s="10" t="s">
        <v>71</v>
      </c>
      <c r="AA11" s="35">
        <v>2839979802</v>
      </c>
      <c r="AB11" s="35">
        <v>43612397000</v>
      </c>
      <c r="AC11" s="19">
        <f>+AA11/AB11</f>
        <v>6.5118635923634288E-2</v>
      </c>
      <c r="AD11" s="19">
        <f>IF(AC11/M11&gt;100%,100%,AC11/M11)</f>
        <v>0.32559317961817141</v>
      </c>
      <c r="AE11" s="10"/>
      <c r="AF11" s="35">
        <v>7109138569</v>
      </c>
      <c r="AG11" s="35">
        <v>48592397000</v>
      </c>
      <c r="AH11" s="36">
        <f>+AF11/AG11</f>
        <v>0.14630145882698481</v>
      </c>
      <c r="AI11" s="36">
        <f>IF(AH11/N11&gt;100%,100%,AH11/N11)</f>
        <v>0.48767152942328273</v>
      </c>
      <c r="AJ11" s="10"/>
      <c r="AK11" s="35">
        <v>15323440173</v>
      </c>
      <c r="AL11" s="35">
        <v>48592397000</v>
      </c>
      <c r="AM11" s="36">
        <f t="shared" si="3"/>
        <v>0.31534645580459841</v>
      </c>
      <c r="AN11" s="36">
        <f t="shared" si="4"/>
        <v>0.60643549193192003</v>
      </c>
      <c r="AO11" s="10"/>
      <c r="AP11" s="43">
        <f t="shared" si="1"/>
        <v>0.52</v>
      </c>
      <c r="AQ11" s="10"/>
      <c r="AR11" s="48">
        <f t="shared" si="2"/>
        <v>0</v>
      </c>
      <c r="AS11" s="10"/>
    </row>
    <row r="12" spans="1:46" s="16" customFormat="1" ht="217.5" x14ac:dyDescent="0.35">
      <c r="A12" s="9">
        <v>4</v>
      </c>
      <c r="B12" s="10" t="s">
        <v>36</v>
      </c>
      <c r="C12" s="10" t="s">
        <v>55</v>
      </c>
      <c r="D12" s="11" t="s">
        <v>76</v>
      </c>
      <c r="E12" s="10" t="s">
        <v>109</v>
      </c>
      <c r="F12" s="10" t="s">
        <v>78</v>
      </c>
      <c r="G12" s="10" t="s">
        <v>79</v>
      </c>
      <c r="H12" s="10" t="s">
        <v>80</v>
      </c>
      <c r="I12" s="10" t="s">
        <v>43</v>
      </c>
      <c r="J12" s="10" t="s">
        <v>81</v>
      </c>
      <c r="K12" s="10" t="s">
        <v>45</v>
      </c>
      <c r="L12" s="13">
        <v>1</v>
      </c>
      <c r="M12" s="13">
        <v>1</v>
      </c>
      <c r="N12" s="13">
        <v>1</v>
      </c>
      <c r="O12" s="13">
        <v>1</v>
      </c>
      <c r="P12" s="13">
        <v>1</v>
      </c>
      <c r="Q12" s="10" t="s">
        <v>60</v>
      </c>
      <c r="R12" s="10" t="s">
        <v>82</v>
      </c>
      <c r="S12" s="10" t="s">
        <v>83</v>
      </c>
      <c r="T12" s="10" t="s">
        <v>49</v>
      </c>
      <c r="U12" s="10" t="s">
        <v>50</v>
      </c>
      <c r="V12" s="43"/>
      <c r="W12" s="10"/>
      <c r="X12" s="43"/>
      <c r="Y12" s="10"/>
      <c r="Z12" s="10"/>
      <c r="AA12" s="57">
        <v>184</v>
      </c>
      <c r="AB12" s="59">
        <v>193</v>
      </c>
      <c r="AC12" s="55">
        <f>AA12/AB12</f>
        <v>0.95336787564766834</v>
      </c>
      <c r="AD12" s="55">
        <f>AC12/M12</f>
        <v>0.95336787564766834</v>
      </c>
      <c r="AE12" s="53" t="s">
        <v>84</v>
      </c>
      <c r="AF12" s="49">
        <v>330</v>
      </c>
      <c r="AG12" s="10">
        <v>332</v>
      </c>
      <c r="AH12" s="48">
        <f>AF12/AG12</f>
        <v>0.99397590361445787</v>
      </c>
      <c r="AI12" s="12">
        <f>AH12/100%</f>
        <v>0.99397590361445787</v>
      </c>
      <c r="AJ12" s="10"/>
      <c r="AK12" s="49">
        <v>450</v>
      </c>
      <c r="AL12" s="10">
        <v>478</v>
      </c>
      <c r="AM12" s="48">
        <f>AK12/AL12</f>
        <v>0.94142259414225937</v>
      </c>
      <c r="AN12" s="36">
        <f>IF(AM12/O12&gt;100%,100%,AM12/O12)</f>
        <v>0.94142259414225937</v>
      </c>
      <c r="AO12" s="10"/>
      <c r="AP12" s="43">
        <f t="shared" si="1"/>
        <v>1</v>
      </c>
      <c r="AQ12" s="10"/>
      <c r="AR12" s="48">
        <f t="shared" si="2"/>
        <v>0</v>
      </c>
      <c r="AS12" s="10"/>
    </row>
    <row r="13" spans="1:46" s="16" customFormat="1" ht="246.5" x14ac:dyDescent="0.35">
      <c r="A13" s="9">
        <v>4</v>
      </c>
      <c r="B13" s="10" t="s">
        <v>36</v>
      </c>
      <c r="C13" s="10" t="s">
        <v>55</v>
      </c>
      <c r="D13" s="11" t="s">
        <v>86</v>
      </c>
      <c r="E13" s="10" t="s">
        <v>87</v>
      </c>
      <c r="F13" s="10" t="s">
        <v>78</v>
      </c>
      <c r="G13" s="10" t="s">
        <v>88</v>
      </c>
      <c r="H13" s="10" t="s">
        <v>89</v>
      </c>
      <c r="I13" s="10" t="s">
        <v>43</v>
      </c>
      <c r="J13" s="10" t="s">
        <v>81</v>
      </c>
      <c r="K13" s="10" t="s">
        <v>45</v>
      </c>
      <c r="L13" s="13">
        <v>1</v>
      </c>
      <c r="M13" s="13">
        <v>1</v>
      </c>
      <c r="N13" s="13">
        <v>1</v>
      </c>
      <c r="O13" s="13">
        <v>1</v>
      </c>
      <c r="P13" s="13">
        <v>1</v>
      </c>
      <c r="Q13" s="10" t="s">
        <v>60</v>
      </c>
      <c r="R13" s="10" t="s">
        <v>82</v>
      </c>
      <c r="S13" s="10" t="s">
        <v>90</v>
      </c>
      <c r="T13" s="10" t="s">
        <v>49</v>
      </c>
      <c r="U13" s="10" t="s">
        <v>50</v>
      </c>
      <c r="V13" s="14">
        <v>30</v>
      </c>
      <c r="W13" s="10">
        <v>101</v>
      </c>
      <c r="X13" s="46">
        <f>(V13/W13)*100</f>
        <v>29.702970297029701</v>
      </c>
      <c r="Y13" s="19">
        <f>IF(V13/W13&gt;100%,100%,V13/W13)</f>
        <v>0.29702970297029702</v>
      </c>
      <c r="Z13" s="10"/>
      <c r="AA13" s="57">
        <v>178</v>
      </c>
      <c r="AB13" s="59">
        <v>193</v>
      </c>
      <c r="AC13" s="55">
        <f>AA13/AB13</f>
        <v>0.92227979274611394</v>
      </c>
      <c r="AD13" s="55">
        <f>AC13/M13</f>
        <v>0.92227979274611394</v>
      </c>
      <c r="AE13" s="10"/>
      <c r="AF13" s="10">
        <v>305</v>
      </c>
      <c r="AG13" s="10">
        <v>317</v>
      </c>
      <c r="AH13" s="48">
        <f>AF13/AG13</f>
        <v>0.96214511041009465</v>
      </c>
      <c r="AI13" s="12">
        <f>AH13/100%</f>
        <v>0.96214511041009465</v>
      </c>
      <c r="AJ13" s="10" t="s">
        <v>91</v>
      </c>
      <c r="AK13" s="91">
        <v>447</v>
      </c>
      <c r="AL13" s="53">
        <v>449</v>
      </c>
      <c r="AM13" s="73">
        <f>AK13/AL13</f>
        <v>0.99554565701559017</v>
      </c>
      <c r="AN13" s="36">
        <f>IF(AM13/O13&gt;100%,100%,AM13/O13)</f>
        <v>0.99554565701559017</v>
      </c>
      <c r="AO13" s="10"/>
      <c r="AP13" s="43">
        <f t="shared" si="1"/>
        <v>1</v>
      </c>
      <c r="AQ13" s="10"/>
      <c r="AR13" s="48">
        <f t="shared" si="2"/>
        <v>0</v>
      </c>
      <c r="AS13" s="10"/>
    </row>
    <row r="14" spans="1:46" s="16" customFormat="1" ht="130.5" x14ac:dyDescent="0.35">
      <c r="A14" s="9">
        <v>4</v>
      </c>
      <c r="B14" s="10" t="s">
        <v>36</v>
      </c>
      <c r="C14" s="10" t="s">
        <v>55</v>
      </c>
      <c r="D14" s="11" t="s">
        <v>92</v>
      </c>
      <c r="E14" s="10" t="s">
        <v>93</v>
      </c>
      <c r="F14" s="10" t="s">
        <v>78</v>
      </c>
      <c r="G14" s="10" t="s">
        <v>94</v>
      </c>
      <c r="H14" s="10" t="s">
        <v>95</v>
      </c>
      <c r="I14" s="10" t="s">
        <v>43</v>
      </c>
      <c r="J14" s="10" t="s">
        <v>81</v>
      </c>
      <c r="K14" s="10" t="s">
        <v>45</v>
      </c>
      <c r="L14" s="13">
        <v>0.9</v>
      </c>
      <c r="M14" s="13">
        <v>0.9</v>
      </c>
      <c r="N14" s="13">
        <v>0.9</v>
      </c>
      <c r="O14" s="13">
        <v>0.9</v>
      </c>
      <c r="P14" s="13">
        <v>0.9</v>
      </c>
      <c r="Q14" s="10" t="s">
        <v>60</v>
      </c>
      <c r="R14" s="10" t="s">
        <v>96</v>
      </c>
      <c r="S14" s="10" t="s">
        <v>90</v>
      </c>
      <c r="T14" s="10" t="s">
        <v>49</v>
      </c>
      <c r="U14" s="10" t="s">
        <v>97</v>
      </c>
      <c r="V14" s="43"/>
      <c r="W14" s="10"/>
      <c r="X14" s="43"/>
      <c r="Y14" s="10"/>
      <c r="Z14" s="10"/>
      <c r="AA14" s="57">
        <v>25</v>
      </c>
      <c r="AB14" s="59">
        <v>25</v>
      </c>
      <c r="AC14" s="55">
        <f>AA14/AB14</f>
        <v>1</v>
      </c>
      <c r="AD14" s="55">
        <f>AC14/M14</f>
        <v>1.1111111111111112</v>
      </c>
      <c r="AE14" s="10"/>
      <c r="AF14" s="49">
        <v>25</v>
      </c>
      <c r="AG14" s="10">
        <v>25</v>
      </c>
      <c r="AH14" s="43">
        <f t="shared" ref="AH14:AH15" si="5">IF(AG14/AF14&gt;100%,100%,AG14/AF14)</f>
        <v>1</v>
      </c>
      <c r="AI14" s="12">
        <f>AH14/100%</f>
        <v>1</v>
      </c>
      <c r="AJ14" s="10" t="s">
        <v>98</v>
      </c>
      <c r="AK14" s="70">
        <v>25</v>
      </c>
      <c r="AL14" s="53">
        <v>25</v>
      </c>
      <c r="AM14" s="65">
        <f>IF(AL14/AK14&gt;100%,100%,AL14/AK14)</f>
        <v>1</v>
      </c>
      <c r="AN14" s="36">
        <f>IF(AM14/O14&gt;100%,100%,AM14/O14)</f>
        <v>1</v>
      </c>
      <c r="AO14" s="10"/>
      <c r="AP14" s="43">
        <f t="shared" si="1"/>
        <v>0.9</v>
      </c>
      <c r="AQ14" s="10"/>
      <c r="AR14" s="48">
        <f t="shared" si="2"/>
        <v>0</v>
      </c>
      <c r="AS14" s="10"/>
    </row>
    <row r="15" spans="1:46" s="16" customFormat="1" ht="87" x14ac:dyDescent="0.35">
      <c r="A15" s="9">
        <v>4</v>
      </c>
      <c r="B15" s="10" t="s">
        <v>36</v>
      </c>
      <c r="C15" s="10" t="s">
        <v>55</v>
      </c>
      <c r="D15" s="11" t="s">
        <v>99</v>
      </c>
      <c r="E15" s="10" t="s">
        <v>133</v>
      </c>
      <c r="F15" s="10" t="s">
        <v>78</v>
      </c>
      <c r="G15" s="10" t="s">
        <v>94</v>
      </c>
      <c r="H15" s="10" t="s">
        <v>101</v>
      </c>
      <c r="I15" s="10" t="s">
        <v>43</v>
      </c>
      <c r="J15" s="10" t="s">
        <v>44</v>
      </c>
      <c r="K15" s="10" t="s">
        <v>45</v>
      </c>
      <c r="L15" s="13">
        <v>0</v>
      </c>
      <c r="M15" s="13">
        <v>0</v>
      </c>
      <c r="N15" s="13">
        <v>0</v>
      </c>
      <c r="O15" s="13">
        <v>1</v>
      </c>
      <c r="P15" s="13">
        <v>1</v>
      </c>
      <c r="Q15" s="10" t="s">
        <v>60</v>
      </c>
      <c r="R15" s="54" t="s">
        <v>96</v>
      </c>
      <c r="S15" s="54" t="s">
        <v>90</v>
      </c>
      <c r="T15" s="54" t="s">
        <v>49</v>
      </c>
      <c r="U15" s="54" t="s">
        <v>97</v>
      </c>
      <c r="V15" s="43"/>
      <c r="W15" s="10"/>
      <c r="X15" s="10"/>
      <c r="Y15" s="10"/>
      <c r="Z15" s="10"/>
      <c r="AA15" s="43">
        <f t="shared" ref="AA15" si="6">M15</f>
        <v>0</v>
      </c>
      <c r="AB15" s="10"/>
      <c r="AC15" s="10" t="e">
        <f t="shared" ref="AC15" si="7">IF(AB15/AA15&gt;100%,100%,AB15/AA15)</f>
        <v>#DIV/0!</v>
      </c>
      <c r="AD15" s="10"/>
      <c r="AE15" s="10"/>
      <c r="AF15" s="43">
        <f t="shared" si="0"/>
        <v>0</v>
      </c>
      <c r="AG15" s="10"/>
      <c r="AH15" s="10" t="e">
        <f t="shared" si="5"/>
        <v>#DIV/0!</v>
      </c>
      <c r="AI15" s="10"/>
      <c r="AJ15" s="10" t="s">
        <v>102</v>
      </c>
      <c r="AK15" s="49">
        <v>30</v>
      </c>
      <c r="AL15" s="10">
        <v>30</v>
      </c>
      <c r="AM15" s="56">
        <f>+AK15/AL15</f>
        <v>1</v>
      </c>
      <c r="AN15" s="36">
        <f>IF(AM15/O15&gt;100%,100%,AM15/O15)</f>
        <v>1</v>
      </c>
      <c r="AO15" s="10"/>
      <c r="AP15" s="43">
        <f t="shared" si="1"/>
        <v>1</v>
      </c>
      <c r="AQ15" s="10"/>
      <c r="AR15" s="48">
        <f t="shared" si="2"/>
        <v>0</v>
      </c>
      <c r="AS15" s="10"/>
    </row>
  </sheetData>
  <mergeCells count="12">
    <mergeCell ref="A1:K1"/>
    <mergeCell ref="L1:P1"/>
    <mergeCell ref="A2:K2"/>
    <mergeCell ref="A4:B5"/>
    <mergeCell ref="C4:C6"/>
    <mergeCell ref="D4:F5"/>
    <mergeCell ref="G4:Q5"/>
    <mergeCell ref="R4:U5"/>
    <mergeCell ref="V4:Z5"/>
    <mergeCell ref="AA4:AE5"/>
    <mergeCell ref="AF4:AJ5"/>
    <mergeCell ref="AK4:AO5"/>
  </mergeCells>
  <dataValidations count="1">
    <dataValidation allowBlank="1" showInputMessage="1" showErrorMessage="1" error="Escriba un texto " promptTitle="Cualquier contenido" sqref="F6 F3" xr:uid="{E9D3041C-2525-4939-8257-C66A293FFBE2}"/>
  </dataValidation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2DA392-6B00-4C20-9EC3-8F52CA0437A4}">
  <sheetPr>
    <tabColor rgb="FF00B050"/>
  </sheetPr>
  <dimension ref="A1:AT15"/>
  <sheetViews>
    <sheetView tabSelected="1" topLeftCell="D4" workbookViewId="0">
      <pane xSplit="2" ySplit="3" topLeftCell="AK12" activePane="bottomRight" state="frozen"/>
      <selection pane="topRight"/>
      <selection pane="bottomLeft"/>
      <selection pane="bottomRight" activeCell="AK13" sqref="AK13"/>
    </sheetView>
  </sheetViews>
  <sheetFormatPr baseColWidth="10" defaultColWidth="10.81640625" defaultRowHeight="14.5" x14ac:dyDescent="0.35"/>
  <cols>
    <col min="1" max="1" width="4.1796875" style="4" customWidth="1"/>
    <col min="2" max="2" width="25.54296875" style="4" customWidth="1"/>
    <col min="3" max="3" width="13.81640625" style="4" customWidth="1"/>
    <col min="4" max="4" width="8.1796875" style="4" customWidth="1"/>
    <col min="5" max="5" width="44.26953125" style="4" bestFit="1" customWidth="1"/>
    <col min="6" max="6" width="10.81640625" style="4"/>
    <col min="7" max="7" width="24.453125" style="4" customWidth="1"/>
    <col min="8" max="8" width="23.54296875" style="4" customWidth="1"/>
    <col min="9" max="9" width="10" style="4" customWidth="1"/>
    <col min="10" max="10" width="18.453125" style="4" customWidth="1"/>
    <col min="11" max="11" width="15.81640625" style="4" customWidth="1"/>
    <col min="12" max="15" width="7.26953125" style="4" customWidth="1"/>
    <col min="16" max="16" width="15.26953125" style="4" customWidth="1"/>
    <col min="17" max="17" width="11.7265625" style="4" customWidth="1"/>
    <col min="18" max="18" width="15.81640625" style="4" customWidth="1"/>
    <col min="19" max="19" width="11.26953125" style="4" customWidth="1"/>
    <col min="20" max="20" width="20.26953125" style="4" customWidth="1"/>
    <col min="21" max="21" width="18.453125" style="4" customWidth="1"/>
    <col min="22" max="25" width="15.7265625" style="4" hidden="1" customWidth="1"/>
    <col min="26" max="26" width="30.7265625" style="4" hidden="1" customWidth="1"/>
    <col min="27" max="29" width="16.54296875" style="4" hidden="1" customWidth="1"/>
    <col min="30" max="30" width="16.26953125" style="4" hidden="1" customWidth="1"/>
    <col min="31" max="31" width="83" style="4" hidden="1" customWidth="1"/>
    <col min="32" max="33" width="16.54296875" style="4" customWidth="1"/>
    <col min="34" max="35" width="9.7265625" style="4" customWidth="1"/>
    <col min="36" max="36" width="55" style="4" customWidth="1"/>
    <col min="37" max="38" width="22" style="4" customWidth="1"/>
    <col min="39" max="39" width="16.54296875" style="4" customWidth="1"/>
    <col min="40" max="40" width="34.81640625" style="4" customWidth="1"/>
    <col min="41" max="41" width="46.54296875" style="4" customWidth="1"/>
    <col min="42" max="43" width="16.54296875" style="4" customWidth="1"/>
    <col min="44" max="44" width="21.54296875" style="4" customWidth="1"/>
    <col min="45" max="45" width="39.453125" style="4" customWidth="1"/>
    <col min="46" max="16384" width="10.81640625" style="4"/>
  </cols>
  <sheetData>
    <row r="1" spans="1:46" s="1" customFormat="1" ht="70.5" customHeight="1" x14ac:dyDescent="0.35">
      <c r="A1" s="92" t="s">
        <v>138</v>
      </c>
      <c r="B1" s="93"/>
      <c r="C1" s="93"/>
      <c r="D1" s="93"/>
      <c r="E1" s="93"/>
      <c r="F1" s="93"/>
      <c r="G1" s="93"/>
      <c r="H1" s="93"/>
      <c r="I1" s="93"/>
      <c r="J1" s="93"/>
      <c r="K1" s="93"/>
      <c r="L1" s="94"/>
      <c r="M1" s="94"/>
      <c r="N1" s="94"/>
      <c r="O1" s="94"/>
      <c r="P1" s="94"/>
    </row>
    <row r="2" spans="1:46" s="18" customFormat="1" ht="23.5" customHeight="1" x14ac:dyDescent="0.35">
      <c r="A2" s="92" t="s">
        <v>1</v>
      </c>
      <c r="B2" s="92"/>
      <c r="C2" s="92"/>
      <c r="D2" s="92"/>
      <c r="E2" s="92"/>
      <c r="F2" s="92"/>
      <c r="G2" s="92"/>
      <c r="H2" s="92"/>
      <c r="I2" s="92"/>
      <c r="J2" s="92"/>
      <c r="K2" s="92"/>
      <c r="L2" s="17"/>
      <c r="M2" s="17"/>
      <c r="N2" s="17"/>
      <c r="O2" s="17"/>
      <c r="P2" s="17"/>
    </row>
    <row r="3" spans="1:46" s="1" customFormat="1" x14ac:dyDescent="0.35"/>
    <row r="4" spans="1:46" ht="14.5" customHeight="1" x14ac:dyDescent="0.35">
      <c r="A4" s="95" t="s">
        <v>2</v>
      </c>
      <c r="B4" s="95"/>
      <c r="C4" s="95" t="s">
        <v>3</v>
      </c>
      <c r="D4" s="95" t="s">
        <v>4</v>
      </c>
      <c r="E4" s="95"/>
      <c r="F4" s="95"/>
      <c r="G4" s="96" t="s">
        <v>5</v>
      </c>
      <c r="H4" s="96"/>
      <c r="I4" s="96"/>
      <c r="J4" s="96"/>
      <c r="K4" s="96"/>
      <c r="L4" s="96"/>
      <c r="M4" s="96"/>
      <c r="N4" s="96"/>
      <c r="O4" s="96"/>
      <c r="P4" s="96"/>
      <c r="Q4" s="96"/>
      <c r="R4" s="95" t="s">
        <v>6</v>
      </c>
      <c r="S4" s="95"/>
      <c r="T4" s="95"/>
      <c r="U4" s="95"/>
      <c r="V4" s="97" t="s">
        <v>7</v>
      </c>
      <c r="W4" s="98"/>
      <c r="X4" s="98"/>
      <c r="Y4" s="98"/>
      <c r="Z4" s="99"/>
      <c r="AA4" s="103" t="s">
        <v>8</v>
      </c>
      <c r="AB4" s="104"/>
      <c r="AC4" s="104"/>
      <c r="AD4" s="104"/>
      <c r="AE4" s="105"/>
      <c r="AF4" s="109" t="s">
        <v>9</v>
      </c>
      <c r="AG4" s="110"/>
      <c r="AH4" s="110"/>
      <c r="AI4" s="110"/>
      <c r="AJ4" s="111"/>
      <c r="AK4" s="115" t="s">
        <v>10</v>
      </c>
      <c r="AL4" s="116"/>
      <c r="AM4" s="116"/>
      <c r="AN4" s="116"/>
      <c r="AO4" s="117"/>
    </row>
    <row r="5" spans="1:46" ht="14.5" customHeight="1" x14ac:dyDescent="0.35">
      <c r="A5" s="95"/>
      <c r="B5" s="95"/>
      <c r="C5" s="95"/>
      <c r="D5" s="95"/>
      <c r="E5" s="95"/>
      <c r="F5" s="95"/>
      <c r="G5" s="96"/>
      <c r="H5" s="96"/>
      <c r="I5" s="96"/>
      <c r="J5" s="96"/>
      <c r="K5" s="96"/>
      <c r="L5" s="96"/>
      <c r="M5" s="96"/>
      <c r="N5" s="96"/>
      <c r="O5" s="96"/>
      <c r="P5" s="96"/>
      <c r="Q5" s="96"/>
      <c r="R5" s="95"/>
      <c r="S5" s="95"/>
      <c r="T5" s="95"/>
      <c r="U5" s="95"/>
      <c r="V5" s="100"/>
      <c r="W5" s="101"/>
      <c r="X5" s="101"/>
      <c r="Y5" s="101"/>
      <c r="Z5" s="102"/>
      <c r="AA5" s="106"/>
      <c r="AB5" s="107"/>
      <c r="AC5" s="107"/>
      <c r="AD5" s="107"/>
      <c r="AE5" s="108"/>
      <c r="AF5" s="112"/>
      <c r="AG5" s="113"/>
      <c r="AH5" s="113"/>
      <c r="AI5" s="113"/>
      <c r="AJ5" s="114"/>
      <c r="AK5" s="118"/>
      <c r="AL5" s="119"/>
      <c r="AM5" s="119"/>
      <c r="AN5" s="119"/>
      <c r="AO5" s="120"/>
    </row>
    <row r="6" spans="1:46" ht="58" x14ac:dyDescent="0.35">
      <c r="A6" s="2" t="s">
        <v>11</v>
      </c>
      <c r="B6" s="2" t="s">
        <v>12</v>
      </c>
      <c r="C6" s="95"/>
      <c r="D6" s="2" t="s">
        <v>13</v>
      </c>
      <c r="E6" s="2" t="s">
        <v>14</v>
      </c>
      <c r="F6" s="2" t="s">
        <v>15</v>
      </c>
      <c r="G6" s="3" t="s">
        <v>16</v>
      </c>
      <c r="H6" s="3" t="s">
        <v>17</v>
      </c>
      <c r="I6" s="3" t="s">
        <v>18</v>
      </c>
      <c r="J6" s="3" t="s">
        <v>19</v>
      </c>
      <c r="K6" s="3" t="s">
        <v>20</v>
      </c>
      <c r="L6" s="3" t="s">
        <v>21</v>
      </c>
      <c r="M6" s="3" t="s">
        <v>22</v>
      </c>
      <c r="N6" s="3" t="s">
        <v>23</v>
      </c>
      <c r="O6" s="3" t="s">
        <v>24</v>
      </c>
      <c r="P6" s="3" t="s">
        <v>25</v>
      </c>
      <c r="Q6" s="3" t="s">
        <v>26</v>
      </c>
      <c r="R6" s="2" t="s">
        <v>27</v>
      </c>
      <c r="S6" s="2" t="s">
        <v>28</v>
      </c>
      <c r="T6" s="2" t="s">
        <v>29</v>
      </c>
      <c r="U6" s="2" t="s">
        <v>30</v>
      </c>
      <c r="V6" s="5" t="s">
        <v>31</v>
      </c>
      <c r="W6" s="5" t="s">
        <v>32</v>
      </c>
      <c r="X6" s="5" t="s">
        <v>33</v>
      </c>
      <c r="Y6" s="5" t="s">
        <v>34</v>
      </c>
      <c r="Z6" s="5" t="s">
        <v>35</v>
      </c>
      <c r="AA6" s="6" t="s">
        <v>31</v>
      </c>
      <c r="AB6" s="6" t="s">
        <v>32</v>
      </c>
      <c r="AC6" s="6" t="s">
        <v>33</v>
      </c>
      <c r="AD6" s="6" t="s">
        <v>34</v>
      </c>
      <c r="AE6" s="6" t="s">
        <v>35</v>
      </c>
      <c r="AF6" s="7" t="s">
        <v>31</v>
      </c>
      <c r="AG6" s="7" t="s">
        <v>32</v>
      </c>
      <c r="AH6" s="7" t="s">
        <v>33</v>
      </c>
      <c r="AI6" s="7" t="s">
        <v>34</v>
      </c>
      <c r="AJ6" s="7" t="s">
        <v>35</v>
      </c>
      <c r="AK6" s="8" t="s">
        <v>31</v>
      </c>
      <c r="AL6" s="8" t="s">
        <v>32</v>
      </c>
      <c r="AM6" s="8" t="s">
        <v>33</v>
      </c>
      <c r="AN6" s="8" t="s">
        <v>34</v>
      </c>
      <c r="AO6" s="8" t="s">
        <v>35</v>
      </c>
    </row>
    <row r="7" spans="1:46" s="16" customFormat="1" ht="116" x14ac:dyDescent="0.35">
      <c r="A7" s="9">
        <v>4</v>
      </c>
      <c r="B7" s="10" t="s">
        <v>36</v>
      </c>
      <c r="C7" s="10" t="s">
        <v>37</v>
      </c>
      <c r="D7" s="11" t="s">
        <v>38</v>
      </c>
      <c r="E7" s="10" t="s">
        <v>105</v>
      </c>
      <c r="F7" s="10" t="s">
        <v>40</v>
      </c>
      <c r="G7" s="10" t="s">
        <v>41</v>
      </c>
      <c r="H7" s="10" t="s">
        <v>42</v>
      </c>
      <c r="I7" s="12" t="s">
        <v>43</v>
      </c>
      <c r="J7" s="10" t="s">
        <v>44</v>
      </c>
      <c r="K7" s="10" t="s">
        <v>45</v>
      </c>
      <c r="L7" s="13">
        <v>0</v>
      </c>
      <c r="M7" s="13">
        <v>0</v>
      </c>
      <c r="N7" s="13">
        <v>0</v>
      </c>
      <c r="O7" s="13">
        <v>0.75</v>
      </c>
      <c r="P7" s="13">
        <v>0.75</v>
      </c>
      <c r="Q7" s="10" t="s">
        <v>46</v>
      </c>
      <c r="R7" s="10" t="s">
        <v>47</v>
      </c>
      <c r="S7" s="10" t="s">
        <v>48</v>
      </c>
      <c r="T7" s="10" t="s">
        <v>49</v>
      </c>
      <c r="U7" s="10" t="s">
        <v>50</v>
      </c>
      <c r="V7" s="14"/>
      <c r="W7" s="10"/>
      <c r="X7" s="12"/>
      <c r="Y7" s="10"/>
      <c r="Z7" s="10" t="s">
        <v>51</v>
      </c>
      <c r="AA7" s="14"/>
      <c r="AB7" s="10"/>
      <c r="AC7" s="12" t="s">
        <v>139</v>
      </c>
      <c r="AD7" s="10"/>
      <c r="AE7" s="10" t="s">
        <v>115</v>
      </c>
      <c r="AF7" s="14">
        <f t="shared" ref="AF7:AF15" si="0">N7</f>
        <v>0</v>
      </c>
      <c r="AG7" s="10"/>
      <c r="AH7" s="10" t="e">
        <f>IF(AG7/AF7&gt;100%,100%,AG7/AF7)</f>
        <v>#DIV/0!</v>
      </c>
      <c r="AI7" s="10"/>
      <c r="AJ7" s="10" t="s">
        <v>53</v>
      </c>
      <c r="AK7" s="81" t="s">
        <v>54</v>
      </c>
      <c r="AL7" s="81" t="s">
        <v>54</v>
      </c>
      <c r="AM7" s="40">
        <v>0.63700000000000001</v>
      </c>
      <c r="AN7" s="36">
        <f>IF(AM7/O7&gt;100%,100%,AM7/O7)</f>
        <v>0.84933333333333338</v>
      </c>
      <c r="AO7" s="25"/>
      <c r="AP7" s="25">
        <f t="shared" ref="AP7:AP15" si="1">P7</f>
        <v>0.75</v>
      </c>
      <c r="AQ7" s="25"/>
      <c r="AR7" s="25">
        <f>IF(AQ7/AP7&gt;100%,100%,AQ7/AP7)</f>
        <v>0</v>
      </c>
      <c r="AS7" s="25"/>
      <c r="AT7" s="31"/>
    </row>
    <row r="8" spans="1:46" s="16" customFormat="1" ht="87" x14ac:dyDescent="0.35">
      <c r="A8" s="9">
        <v>4</v>
      </c>
      <c r="B8" s="10" t="s">
        <v>36</v>
      </c>
      <c r="C8" s="10" t="s">
        <v>55</v>
      </c>
      <c r="D8" s="11" t="s">
        <v>56</v>
      </c>
      <c r="E8" s="10" t="s">
        <v>106</v>
      </c>
      <c r="F8" s="10" t="s">
        <v>40</v>
      </c>
      <c r="G8" s="10" t="s">
        <v>58</v>
      </c>
      <c r="H8" s="10" t="s">
        <v>59</v>
      </c>
      <c r="I8" s="10" t="s">
        <v>43</v>
      </c>
      <c r="J8" s="10" t="s">
        <v>44</v>
      </c>
      <c r="K8" s="10" t="s">
        <v>45</v>
      </c>
      <c r="L8" s="13">
        <v>0.09</v>
      </c>
      <c r="M8" s="13">
        <v>0.22</v>
      </c>
      <c r="N8" s="13">
        <v>0.45</v>
      </c>
      <c r="O8" s="13">
        <v>0.65</v>
      </c>
      <c r="P8" s="13">
        <v>0.65</v>
      </c>
      <c r="Q8" s="10" t="s">
        <v>60</v>
      </c>
      <c r="R8" s="10" t="s">
        <v>61</v>
      </c>
      <c r="S8" s="10" t="s">
        <v>62</v>
      </c>
      <c r="T8" s="10" t="s">
        <v>49</v>
      </c>
      <c r="U8" s="10" t="s">
        <v>50</v>
      </c>
      <c r="V8" s="20">
        <v>2699207521</v>
      </c>
      <c r="W8" s="20">
        <v>7755177448</v>
      </c>
      <c r="X8" s="19">
        <f>+V8/W8</f>
        <v>0.34805232234835642</v>
      </c>
      <c r="Y8" s="19">
        <f>IF(X8/L8&gt;100%,100%,X8/L8)</f>
        <v>1</v>
      </c>
      <c r="Z8" s="10"/>
      <c r="AA8" s="35">
        <v>3746166960</v>
      </c>
      <c r="AB8" s="35">
        <v>7839101185</v>
      </c>
      <c r="AC8" s="19">
        <f>+AA8/AB8</f>
        <v>0.47788220506302853</v>
      </c>
      <c r="AD8" s="19">
        <f>IF(AC8/M8&gt;100%,100%,AC8/M8)</f>
        <v>1</v>
      </c>
      <c r="AE8" s="10"/>
      <c r="AF8" s="35">
        <v>3980446794</v>
      </c>
      <c r="AG8" s="35">
        <v>7839101185</v>
      </c>
      <c r="AH8" s="36">
        <f>+AF8/AG8</f>
        <v>0.50776826323106072</v>
      </c>
      <c r="AI8" s="36">
        <f>IF(AH8/N8&gt;100%,100%,AH8/N8)</f>
        <v>1</v>
      </c>
      <c r="AJ8" s="10"/>
      <c r="AK8" s="35">
        <v>4244844572</v>
      </c>
      <c r="AL8" s="35">
        <v>4854959364</v>
      </c>
      <c r="AM8" s="36">
        <f>+AK8/AL8</f>
        <v>0.87433163776321976</v>
      </c>
      <c r="AN8" s="36">
        <f>IF(AM8/O8&gt;100%,100%,AM8/O8)</f>
        <v>1</v>
      </c>
      <c r="AO8" s="10"/>
      <c r="AP8" s="10">
        <f t="shared" si="1"/>
        <v>0.65</v>
      </c>
      <c r="AQ8" s="10"/>
      <c r="AR8" s="10">
        <f t="shared" ref="AR8:AR15" si="2">IF(AQ8/AP8&gt;100%,100%,AQ8/AP8)</f>
        <v>0</v>
      </c>
      <c r="AS8" s="10"/>
    </row>
    <row r="9" spans="1:46" s="16" customFormat="1" ht="116" x14ac:dyDescent="0.35">
      <c r="A9" s="9">
        <v>4</v>
      </c>
      <c r="B9" s="10" t="s">
        <v>36</v>
      </c>
      <c r="C9" s="10" t="s">
        <v>55</v>
      </c>
      <c r="D9" s="11" t="s">
        <v>63</v>
      </c>
      <c r="E9" s="10" t="s">
        <v>64</v>
      </c>
      <c r="F9" s="10" t="s">
        <v>40</v>
      </c>
      <c r="G9" s="10" t="s">
        <v>65</v>
      </c>
      <c r="H9" s="10" t="s">
        <v>140</v>
      </c>
      <c r="I9" s="10" t="s">
        <v>43</v>
      </c>
      <c r="J9" s="10" t="s">
        <v>44</v>
      </c>
      <c r="K9" s="10" t="s">
        <v>45</v>
      </c>
      <c r="L9" s="13">
        <v>0.12</v>
      </c>
      <c r="M9" s="13">
        <v>0.25</v>
      </c>
      <c r="N9" s="13">
        <v>0.43</v>
      </c>
      <c r="O9" s="13">
        <v>0.63</v>
      </c>
      <c r="P9" s="13">
        <v>0.63</v>
      </c>
      <c r="Q9" s="10" t="s">
        <v>60</v>
      </c>
      <c r="R9" s="10" t="s">
        <v>61</v>
      </c>
      <c r="S9" s="10" t="s">
        <v>62</v>
      </c>
      <c r="T9" s="10" t="s">
        <v>49</v>
      </c>
      <c r="U9" s="10" t="s">
        <v>50</v>
      </c>
      <c r="V9" s="20">
        <f>1481572969-1408690004</f>
        <v>72882965</v>
      </c>
      <c r="W9" s="20">
        <f>10335175864-9848559713</f>
        <v>486616151</v>
      </c>
      <c r="X9" s="19">
        <f>+V9/W9</f>
        <v>0.14977506367231119</v>
      </c>
      <c r="Y9" s="19">
        <f>IF(X9/L9&gt;100%,100%,X9/L9)</f>
        <v>1</v>
      </c>
      <c r="Z9" s="10" t="s">
        <v>141</v>
      </c>
      <c r="AA9" s="35">
        <v>116151150</v>
      </c>
      <c r="AB9" s="35">
        <v>461975143</v>
      </c>
      <c r="AC9" s="19">
        <f>+AA9/AB9</f>
        <v>0.25142294290063133</v>
      </c>
      <c r="AD9" s="19">
        <f>IF(AC9/M9&gt;100%,100%,AC9/M9)</f>
        <v>1</v>
      </c>
      <c r="AE9" s="10" t="s">
        <v>141</v>
      </c>
      <c r="AF9" s="35">
        <v>158049635</v>
      </c>
      <c r="AG9" s="35">
        <v>461975143</v>
      </c>
      <c r="AH9" s="36">
        <f>+AF9/AG9</f>
        <v>0.34211718399749486</v>
      </c>
      <c r="AI9" s="36">
        <f>IF(AH9/N9&gt;100%,100%,AH9/N9)</f>
        <v>0.79562135813370893</v>
      </c>
      <c r="AJ9" s="10" t="s">
        <v>141</v>
      </c>
      <c r="AK9" s="35">
        <v>178442285</v>
      </c>
      <c r="AL9" s="35">
        <v>461975143</v>
      </c>
      <c r="AM9" s="36">
        <f>+AK9/AL9</f>
        <v>0.38625949405247545</v>
      </c>
      <c r="AN9" s="36">
        <f>IF(AM9/O9&gt;100%,100%,AM9/O9)</f>
        <v>0.61311030801980226</v>
      </c>
      <c r="AO9" s="10" t="s">
        <v>142</v>
      </c>
      <c r="AP9" s="10">
        <f t="shared" si="1"/>
        <v>0.63</v>
      </c>
      <c r="AQ9" s="10"/>
      <c r="AR9" s="10">
        <f t="shared" si="2"/>
        <v>0</v>
      </c>
      <c r="AS9" s="10"/>
    </row>
    <row r="10" spans="1:46" s="16" customFormat="1" ht="174" x14ac:dyDescent="0.35">
      <c r="A10" s="9">
        <v>4</v>
      </c>
      <c r="B10" s="10" t="s">
        <v>36</v>
      </c>
      <c r="C10" s="10" t="s">
        <v>55</v>
      </c>
      <c r="D10" s="11" t="s">
        <v>67</v>
      </c>
      <c r="E10" s="10" t="s">
        <v>143</v>
      </c>
      <c r="F10" s="10" t="s">
        <v>40</v>
      </c>
      <c r="G10" s="10" t="s">
        <v>69</v>
      </c>
      <c r="H10" s="10" t="s">
        <v>70</v>
      </c>
      <c r="I10" s="13" t="s">
        <v>43</v>
      </c>
      <c r="J10" s="10" t="s">
        <v>44</v>
      </c>
      <c r="K10" s="10" t="s">
        <v>45</v>
      </c>
      <c r="L10" s="13">
        <v>0.13</v>
      </c>
      <c r="M10" s="13">
        <v>0.23</v>
      </c>
      <c r="N10" s="43">
        <v>0.6</v>
      </c>
      <c r="O10" s="43">
        <v>0.96</v>
      </c>
      <c r="P10" s="13">
        <v>0.96</v>
      </c>
      <c r="Q10" s="10" t="s">
        <v>60</v>
      </c>
      <c r="R10" s="10" t="s">
        <v>61</v>
      </c>
      <c r="S10" s="10" t="s">
        <v>62</v>
      </c>
      <c r="T10" s="10" t="s">
        <v>49</v>
      </c>
      <c r="U10" s="10" t="s">
        <v>50</v>
      </c>
      <c r="V10" s="20">
        <v>27205607000</v>
      </c>
      <c r="W10" s="20">
        <v>3285736724</v>
      </c>
      <c r="X10" s="19">
        <v>0.1208</v>
      </c>
      <c r="Y10" s="19">
        <f>IF(X10/L10&gt;100%,100%,X10/L10)</f>
        <v>0.92923076923076919</v>
      </c>
      <c r="Z10" s="10" t="s">
        <v>71</v>
      </c>
      <c r="AA10" s="35">
        <v>6164331773</v>
      </c>
      <c r="AB10" s="35">
        <v>27205607000</v>
      </c>
      <c r="AC10" s="19">
        <f>+AA10/AB10</f>
        <v>0.22658313681440742</v>
      </c>
      <c r="AD10" s="19">
        <f>IF(AC10/M10&gt;100%,100%,AC10/M10)</f>
        <v>0.98514407310611918</v>
      </c>
      <c r="AE10" s="10"/>
      <c r="AF10" s="35">
        <v>10955169121</v>
      </c>
      <c r="AG10" s="35">
        <v>27455607000</v>
      </c>
      <c r="AH10" s="36">
        <f>+AF10/AG10</f>
        <v>0.39901391074690135</v>
      </c>
      <c r="AI10" s="36">
        <f>IF(AH10/N10&gt;100%,100%,AH10/N10)</f>
        <v>0.66502318457816889</v>
      </c>
      <c r="AJ10" s="10"/>
      <c r="AK10" s="35">
        <v>30338181998</v>
      </c>
      <c r="AL10" s="35">
        <v>30439748821</v>
      </c>
      <c r="AM10" s="36">
        <f t="shared" ref="AM10:AM11" si="3">+AK10/AL10</f>
        <v>0.99666334884702035</v>
      </c>
      <c r="AN10" s="36">
        <f t="shared" ref="AN10:AN15" si="4">IF(AM10/O10&gt;100%,100%,AM10/O10)</f>
        <v>1</v>
      </c>
      <c r="AO10" s="10"/>
      <c r="AP10" s="10">
        <f t="shared" si="1"/>
        <v>0.96</v>
      </c>
      <c r="AQ10" s="10"/>
      <c r="AR10" s="10">
        <f t="shared" si="2"/>
        <v>0</v>
      </c>
      <c r="AS10" s="10"/>
    </row>
    <row r="11" spans="1:46" s="16" customFormat="1" ht="174" x14ac:dyDescent="0.35">
      <c r="A11" s="9">
        <v>4</v>
      </c>
      <c r="B11" s="10" t="s">
        <v>36</v>
      </c>
      <c r="C11" s="10" t="s">
        <v>55</v>
      </c>
      <c r="D11" s="11" t="s">
        <v>72</v>
      </c>
      <c r="E11" s="10" t="s">
        <v>116</v>
      </c>
      <c r="F11" s="10" t="s">
        <v>40</v>
      </c>
      <c r="G11" s="10" t="s">
        <v>74</v>
      </c>
      <c r="H11" s="10" t="s">
        <v>75</v>
      </c>
      <c r="I11" s="13" t="s">
        <v>43</v>
      </c>
      <c r="J11" s="10" t="s">
        <v>44</v>
      </c>
      <c r="K11" s="10" t="s">
        <v>45</v>
      </c>
      <c r="L11" s="13">
        <v>0.05</v>
      </c>
      <c r="M11" s="13">
        <v>0.2</v>
      </c>
      <c r="N11" s="43">
        <v>0.35</v>
      </c>
      <c r="O11" s="43">
        <v>0.52</v>
      </c>
      <c r="P11" s="13">
        <v>0.52</v>
      </c>
      <c r="Q11" s="10" t="s">
        <v>60</v>
      </c>
      <c r="R11" s="10" t="s">
        <v>61</v>
      </c>
      <c r="S11" s="10" t="s">
        <v>62</v>
      </c>
      <c r="T11" s="10" t="s">
        <v>49</v>
      </c>
      <c r="U11" s="10" t="s">
        <v>50</v>
      </c>
      <c r="V11" s="20">
        <v>27205607000</v>
      </c>
      <c r="W11" s="20">
        <v>156587859</v>
      </c>
      <c r="X11" s="19">
        <v>5.7999999999999996E-3</v>
      </c>
      <c r="Y11" s="19">
        <f>IF(X11/L11&gt;100%,100%,X11/L11)</f>
        <v>0.11599999999999999</v>
      </c>
      <c r="Z11" s="10" t="s">
        <v>71</v>
      </c>
      <c r="AA11" s="35">
        <v>2510100280</v>
      </c>
      <c r="AB11" s="35">
        <v>27205607000</v>
      </c>
      <c r="AC11" s="19">
        <f>+AA11/AB11</f>
        <v>9.2264079239253879E-2</v>
      </c>
      <c r="AD11" s="19">
        <f>IF(AC11/M11&gt;100%,100%,AC11/M11)</f>
        <v>0.46132039619626936</v>
      </c>
      <c r="AE11" s="10"/>
      <c r="AF11" s="35">
        <v>6383228134</v>
      </c>
      <c r="AG11" s="35">
        <v>27455607000</v>
      </c>
      <c r="AH11" s="36">
        <f>+AF11/AG11</f>
        <v>0.23249269753897628</v>
      </c>
      <c r="AI11" s="36">
        <f>IF(AH11/N11&gt;100%,100%,AH11/N11)</f>
        <v>0.66426485011136083</v>
      </c>
      <c r="AJ11" s="10"/>
      <c r="AK11" s="35">
        <v>10905139474</v>
      </c>
      <c r="AL11" s="35">
        <v>30439748821</v>
      </c>
      <c r="AM11" s="36">
        <f t="shared" si="3"/>
        <v>0.35825326740136176</v>
      </c>
      <c r="AN11" s="36">
        <f t="shared" si="4"/>
        <v>0.6889485911564649</v>
      </c>
      <c r="AO11" s="10"/>
      <c r="AP11" s="10">
        <f t="shared" si="1"/>
        <v>0.52</v>
      </c>
      <c r="AQ11" s="10"/>
      <c r="AR11" s="10">
        <f t="shared" si="2"/>
        <v>0</v>
      </c>
      <c r="AS11" s="10"/>
    </row>
    <row r="12" spans="1:46" s="16" customFormat="1" ht="217.5" x14ac:dyDescent="0.35">
      <c r="A12" s="9">
        <v>4</v>
      </c>
      <c r="B12" s="10" t="s">
        <v>36</v>
      </c>
      <c r="C12" s="10" t="s">
        <v>55</v>
      </c>
      <c r="D12" s="11" t="s">
        <v>76</v>
      </c>
      <c r="E12" s="10" t="s">
        <v>109</v>
      </c>
      <c r="F12" s="10" t="s">
        <v>78</v>
      </c>
      <c r="G12" s="10" t="s">
        <v>79</v>
      </c>
      <c r="H12" s="10" t="s">
        <v>80</v>
      </c>
      <c r="I12" s="10" t="s">
        <v>43</v>
      </c>
      <c r="J12" s="10" t="s">
        <v>81</v>
      </c>
      <c r="K12" s="10" t="s">
        <v>45</v>
      </c>
      <c r="L12" s="13">
        <v>1</v>
      </c>
      <c r="M12" s="13">
        <v>1</v>
      </c>
      <c r="N12" s="13">
        <v>1</v>
      </c>
      <c r="O12" s="13">
        <v>1</v>
      </c>
      <c r="P12" s="13">
        <v>1</v>
      </c>
      <c r="Q12" s="10" t="s">
        <v>60</v>
      </c>
      <c r="R12" s="10" t="s">
        <v>82</v>
      </c>
      <c r="S12" s="10" t="s">
        <v>83</v>
      </c>
      <c r="T12" s="10" t="s">
        <v>49</v>
      </c>
      <c r="U12" s="10" t="s">
        <v>50</v>
      </c>
      <c r="V12" s="14"/>
      <c r="W12" s="10"/>
      <c r="X12" s="10"/>
      <c r="Y12" s="10"/>
      <c r="Z12" s="10"/>
      <c r="AA12" s="14">
        <v>206</v>
      </c>
      <c r="AB12" s="10">
        <v>251</v>
      </c>
      <c r="AC12" s="55">
        <f>AA12/AB12</f>
        <v>0.82071713147410363</v>
      </c>
      <c r="AD12" s="55">
        <f>AC12/M12</f>
        <v>0.82071713147410363</v>
      </c>
      <c r="AE12" s="53" t="s">
        <v>84</v>
      </c>
      <c r="AF12" s="14">
        <v>381</v>
      </c>
      <c r="AG12" s="10">
        <v>419</v>
      </c>
      <c r="AH12" s="12">
        <f>AF12/AG12</f>
        <v>0.90930787589498807</v>
      </c>
      <c r="AI12" s="12">
        <f>AH12/100%</f>
        <v>0.90930787589498807</v>
      </c>
      <c r="AJ12" s="10"/>
      <c r="AK12" s="14">
        <v>517</v>
      </c>
      <c r="AL12" s="10">
        <v>544</v>
      </c>
      <c r="AM12" s="12">
        <f>AK12/AL12</f>
        <v>0.95036764705882348</v>
      </c>
      <c r="AN12" s="36">
        <f t="shared" si="4"/>
        <v>0.95036764705882348</v>
      </c>
      <c r="AO12" s="10"/>
      <c r="AP12" s="10">
        <f t="shared" si="1"/>
        <v>1</v>
      </c>
      <c r="AQ12" s="10"/>
      <c r="AR12" s="10">
        <f t="shared" si="2"/>
        <v>0</v>
      </c>
      <c r="AS12" s="10"/>
    </row>
    <row r="13" spans="1:46" s="16" customFormat="1" ht="246.5" x14ac:dyDescent="0.35">
      <c r="A13" s="9">
        <v>4</v>
      </c>
      <c r="B13" s="10" t="s">
        <v>36</v>
      </c>
      <c r="C13" s="10" t="s">
        <v>55</v>
      </c>
      <c r="D13" s="11" t="s">
        <v>86</v>
      </c>
      <c r="E13" s="10" t="s">
        <v>111</v>
      </c>
      <c r="F13" s="10" t="s">
        <v>78</v>
      </c>
      <c r="G13" s="10" t="s">
        <v>88</v>
      </c>
      <c r="H13" s="10" t="s">
        <v>89</v>
      </c>
      <c r="I13" s="10" t="s">
        <v>43</v>
      </c>
      <c r="J13" s="10" t="s">
        <v>81</v>
      </c>
      <c r="K13" s="10" t="s">
        <v>45</v>
      </c>
      <c r="L13" s="13">
        <v>1</v>
      </c>
      <c r="M13" s="13">
        <v>1</v>
      </c>
      <c r="N13" s="13">
        <v>1</v>
      </c>
      <c r="O13" s="13">
        <v>1</v>
      </c>
      <c r="P13" s="13">
        <v>1</v>
      </c>
      <c r="Q13" s="10" t="s">
        <v>60</v>
      </c>
      <c r="R13" s="10" t="s">
        <v>82</v>
      </c>
      <c r="S13" s="10" t="s">
        <v>90</v>
      </c>
      <c r="T13" s="10" t="s">
        <v>49</v>
      </c>
      <c r="U13" s="10" t="s">
        <v>50</v>
      </c>
      <c r="V13" s="14">
        <v>0</v>
      </c>
      <c r="W13" s="10">
        <v>49</v>
      </c>
      <c r="X13" s="46">
        <f>(V13/W13)*100</f>
        <v>0</v>
      </c>
      <c r="Y13" s="19">
        <f>IF(V13/W13&gt;100%,100%,V13/W13)</f>
        <v>0</v>
      </c>
      <c r="Z13" s="10" t="s">
        <v>125</v>
      </c>
      <c r="AA13" s="14">
        <v>194</v>
      </c>
      <c r="AB13" s="10">
        <v>239</v>
      </c>
      <c r="AC13" s="55">
        <f>AA13/AB13</f>
        <v>0.81171548117154813</v>
      </c>
      <c r="AD13" s="55">
        <f>AC13/M13</f>
        <v>0.81171548117154813</v>
      </c>
      <c r="AE13" s="10"/>
      <c r="AF13" s="14">
        <v>329</v>
      </c>
      <c r="AG13" s="10">
        <v>368</v>
      </c>
      <c r="AH13" s="12">
        <f>AF13/AG13</f>
        <v>0.89402173913043481</v>
      </c>
      <c r="AI13" s="12">
        <f>AH13/100%</f>
        <v>0.89402173913043481</v>
      </c>
      <c r="AJ13" s="10" t="s">
        <v>91</v>
      </c>
      <c r="AK13" s="88">
        <v>517</v>
      </c>
      <c r="AL13" s="53">
        <v>517</v>
      </c>
      <c r="AM13" s="68">
        <f>AK13/AL13</f>
        <v>1</v>
      </c>
      <c r="AN13" s="36">
        <f t="shared" si="4"/>
        <v>1</v>
      </c>
      <c r="AO13" s="10"/>
      <c r="AP13" s="10">
        <f t="shared" si="1"/>
        <v>1</v>
      </c>
      <c r="AQ13" s="10"/>
      <c r="AR13" s="10">
        <f t="shared" si="2"/>
        <v>0</v>
      </c>
      <c r="AS13" s="10"/>
    </row>
    <row r="14" spans="1:46" s="16" customFormat="1" ht="130.5" x14ac:dyDescent="0.35">
      <c r="A14" s="9">
        <v>4</v>
      </c>
      <c r="B14" s="10" t="s">
        <v>36</v>
      </c>
      <c r="C14" s="10" t="s">
        <v>55</v>
      </c>
      <c r="D14" s="11" t="s">
        <v>92</v>
      </c>
      <c r="E14" s="10" t="s">
        <v>93</v>
      </c>
      <c r="F14" s="10" t="s">
        <v>78</v>
      </c>
      <c r="G14" s="10" t="s">
        <v>94</v>
      </c>
      <c r="H14" s="10" t="s">
        <v>95</v>
      </c>
      <c r="I14" s="10" t="s">
        <v>43</v>
      </c>
      <c r="J14" s="10" t="s">
        <v>81</v>
      </c>
      <c r="K14" s="10" t="s">
        <v>45</v>
      </c>
      <c r="L14" s="13">
        <v>0.9</v>
      </c>
      <c r="M14" s="13">
        <v>0.9</v>
      </c>
      <c r="N14" s="13">
        <v>0.9</v>
      </c>
      <c r="O14" s="13">
        <v>0.9</v>
      </c>
      <c r="P14" s="13">
        <v>0.9</v>
      </c>
      <c r="Q14" s="10" t="s">
        <v>60</v>
      </c>
      <c r="R14" s="10" t="s">
        <v>96</v>
      </c>
      <c r="S14" s="10" t="s">
        <v>90</v>
      </c>
      <c r="T14" s="10" t="s">
        <v>49</v>
      </c>
      <c r="U14" s="10" t="s">
        <v>97</v>
      </c>
      <c r="V14" s="14">
        <f t="shared" ref="V14:V15" si="5">L14</f>
        <v>0.9</v>
      </c>
      <c r="W14" s="10"/>
      <c r="X14" s="10">
        <f t="shared" ref="X14:X15" si="6">IF(W14/V14&gt;100%,100%,W14/V14)</f>
        <v>0</v>
      </c>
      <c r="Y14" s="10"/>
      <c r="Z14" s="10"/>
      <c r="AA14" s="14">
        <v>26</v>
      </c>
      <c r="AB14" s="10">
        <v>26</v>
      </c>
      <c r="AC14" s="55">
        <f>AA14/AB14</f>
        <v>1</v>
      </c>
      <c r="AD14" s="55">
        <f>AC14/M14</f>
        <v>1.1111111111111112</v>
      </c>
      <c r="AE14" s="10"/>
      <c r="AF14" s="14">
        <v>26</v>
      </c>
      <c r="AG14" s="10">
        <v>26</v>
      </c>
      <c r="AH14" s="12">
        <f>AF14/AG14</f>
        <v>1</v>
      </c>
      <c r="AI14" s="12">
        <f>AH14/100%</f>
        <v>1</v>
      </c>
      <c r="AJ14" s="10" t="s">
        <v>98</v>
      </c>
      <c r="AK14" s="67">
        <v>26</v>
      </c>
      <c r="AL14" s="53">
        <v>26</v>
      </c>
      <c r="AM14" s="68">
        <f>AK14/AL14</f>
        <v>1</v>
      </c>
      <c r="AN14" s="36">
        <f t="shared" si="4"/>
        <v>1</v>
      </c>
      <c r="AO14" s="10"/>
      <c r="AP14" s="10">
        <f t="shared" si="1"/>
        <v>0.9</v>
      </c>
      <c r="AQ14" s="10"/>
      <c r="AR14" s="10">
        <f t="shared" si="2"/>
        <v>0</v>
      </c>
      <c r="AS14" s="10"/>
    </row>
    <row r="15" spans="1:46" s="16" customFormat="1" ht="87" x14ac:dyDescent="0.35">
      <c r="A15" s="9">
        <v>4</v>
      </c>
      <c r="B15" s="10" t="s">
        <v>36</v>
      </c>
      <c r="C15" s="10" t="s">
        <v>55</v>
      </c>
      <c r="D15" s="11" t="s">
        <v>99</v>
      </c>
      <c r="E15" s="10" t="s">
        <v>100</v>
      </c>
      <c r="F15" s="10" t="s">
        <v>78</v>
      </c>
      <c r="G15" s="10" t="s">
        <v>94</v>
      </c>
      <c r="H15" s="10" t="s">
        <v>101</v>
      </c>
      <c r="I15" s="10" t="s">
        <v>43</v>
      </c>
      <c r="J15" s="10" t="s">
        <v>44</v>
      </c>
      <c r="K15" s="10" t="s">
        <v>45</v>
      </c>
      <c r="L15" s="13">
        <v>0</v>
      </c>
      <c r="M15" s="13">
        <v>0</v>
      </c>
      <c r="N15" s="13">
        <v>0</v>
      </c>
      <c r="O15" s="13">
        <v>1</v>
      </c>
      <c r="P15" s="13">
        <v>1</v>
      </c>
      <c r="Q15" s="10" t="s">
        <v>60</v>
      </c>
      <c r="R15" s="54" t="s">
        <v>96</v>
      </c>
      <c r="S15" s="54" t="s">
        <v>90</v>
      </c>
      <c r="T15" s="54" t="s">
        <v>49</v>
      </c>
      <c r="U15" s="54" t="s">
        <v>97</v>
      </c>
      <c r="V15" s="14">
        <f t="shared" si="5"/>
        <v>0</v>
      </c>
      <c r="W15" s="10"/>
      <c r="X15" s="10" t="e">
        <f t="shared" si="6"/>
        <v>#DIV/0!</v>
      </c>
      <c r="Y15" s="10"/>
      <c r="Z15" s="10"/>
      <c r="AA15" s="14">
        <f t="shared" ref="AA15" si="7">M15</f>
        <v>0</v>
      </c>
      <c r="AB15" s="10"/>
      <c r="AC15" s="10" t="e">
        <f t="shared" ref="AC15" si="8">IF(AB15/AA15&gt;100%,100%,AB15/AA15)</f>
        <v>#DIV/0!</v>
      </c>
      <c r="AD15" s="10"/>
      <c r="AE15" s="10"/>
      <c r="AF15" s="14">
        <f t="shared" si="0"/>
        <v>0</v>
      </c>
      <c r="AG15" s="10"/>
      <c r="AH15" s="10" t="e">
        <f t="shared" ref="AH15" si="9">IF(AG15/AF15&gt;100%,100%,AG15/AF15)</f>
        <v>#DIV/0!</v>
      </c>
      <c r="AI15" s="10"/>
      <c r="AJ15" s="10" t="s">
        <v>102</v>
      </c>
      <c r="AK15" s="14">
        <v>18</v>
      </c>
      <c r="AL15" s="10">
        <v>31</v>
      </c>
      <c r="AM15" s="56">
        <f>+AK15/AL15</f>
        <v>0.58064516129032262</v>
      </c>
      <c r="AN15" s="36">
        <f t="shared" si="4"/>
        <v>0.58064516129032262</v>
      </c>
      <c r="AO15" s="10"/>
      <c r="AP15" s="10">
        <f t="shared" si="1"/>
        <v>1</v>
      </c>
      <c r="AQ15" s="10"/>
      <c r="AR15" s="10">
        <f t="shared" si="2"/>
        <v>0</v>
      </c>
      <c r="AS15" s="10"/>
    </row>
  </sheetData>
  <mergeCells count="12">
    <mergeCell ref="A1:K1"/>
    <mergeCell ref="L1:P1"/>
    <mergeCell ref="A2:K2"/>
    <mergeCell ref="A4:B5"/>
    <mergeCell ref="C4:C6"/>
    <mergeCell ref="D4:F5"/>
    <mergeCell ref="G4:Q5"/>
    <mergeCell ref="R4:U5"/>
    <mergeCell ref="V4:Z5"/>
    <mergeCell ref="AA4:AE5"/>
    <mergeCell ref="AF4:AJ5"/>
    <mergeCell ref="AK4:AO5"/>
  </mergeCells>
  <dataValidations count="1">
    <dataValidation allowBlank="1" showInputMessage="1" showErrorMessage="1" error="Escriba un texto " promptTitle="Cualquier contenido" sqref="F6 F3" xr:uid="{911C62DE-5C01-49FB-BD91-7D68095AB016}"/>
  </dataValidation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46C894-E436-48B2-B1FB-69393CDD1093}">
  <sheetPr>
    <tabColor rgb="FF00B050"/>
  </sheetPr>
  <dimension ref="A1:AS15"/>
  <sheetViews>
    <sheetView topLeftCell="E4" workbookViewId="0">
      <pane xSplit="1" ySplit="3" topLeftCell="AK13" activePane="bottomRight" state="frozen"/>
      <selection pane="topRight"/>
      <selection pane="bottomLeft"/>
      <selection pane="bottomRight" activeCell="AK13" sqref="AK13"/>
    </sheetView>
  </sheetViews>
  <sheetFormatPr baseColWidth="10" defaultColWidth="10.81640625" defaultRowHeight="14.5" x14ac:dyDescent="0.35"/>
  <cols>
    <col min="1" max="1" width="4.1796875" style="4" customWidth="1"/>
    <col min="2" max="2" width="25.54296875" style="4" customWidth="1"/>
    <col min="3" max="3" width="13.81640625" style="4" customWidth="1"/>
    <col min="4" max="4" width="8.1796875" style="4" customWidth="1"/>
    <col min="5" max="5" width="44.26953125" style="4" bestFit="1" customWidth="1"/>
    <col min="6" max="6" width="10.81640625" style="4"/>
    <col min="7" max="7" width="24.453125" style="4" customWidth="1"/>
    <col min="8" max="8" width="23.54296875" style="4" customWidth="1"/>
    <col min="9" max="9" width="10" style="4" customWidth="1"/>
    <col min="10" max="11" width="10.54296875" style="4" customWidth="1"/>
    <col min="12" max="15" width="7.26953125" style="4" customWidth="1"/>
    <col min="16" max="16" width="9.26953125" style="4" customWidth="1"/>
    <col min="17" max="17" width="10.453125" style="4" customWidth="1"/>
    <col min="18" max="18" width="17.26953125" style="4" customWidth="1"/>
    <col min="19" max="19" width="9.1796875" style="4" customWidth="1"/>
    <col min="20" max="20" width="18.26953125" style="4" customWidth="1"/>
    <col min="21" max="21" width="14.81640625" style="4" customWidth="1"/>
    <col min="22" max="25" width="15.7265625" style="4" hidden="1" customWidth="1"/>
    <col min="26" max="26" width="30.7265625" style="4" hidden="1" customWidth="1"/>
    <col min="27" max="29" width="16.54296875" style="4" hidden="1" customWidth="1"/>
    <col min="30" max="30" width="16.26953125" style="4" hidden="1" customWidth="1"/>
    <col min="31" max="31" width="68.81640625" style="4" hidden="1" customWidth="1"/>
    <col min="32" max="34" width="16.54296875" style="4" customWidth="1"/>
    <col min="35" max="35" width="16.26953125" style="4" bestFit="1" customWidth="1"/>
    <col min="36" max="36" width="60" style="4" customWidth="1"/>
    <col min="37" max="38" width="22" style="4" customWidth="1"/>
    <col min="39" max="39" width="16.54296875" style="4" customWidth="1"/>
    <col min="40" max="40" width="34.81640625" style="4" customWidth="1"/>
    <col min="41" max="43" width="16.54296875" style="4" customWidth="1"/>
    <col min="44" max="44" width="21.54296875" style="4" customWidth="1"/>
    <col min="45" max="45" width="39.453125" style="4" customWidth="1"/>
    <col min="46" max="16384" width="10.81640625" style="4"/>
  </cols>
  <sheetData>
    <row r="1" spans="1:45" s="1" customFormat="1" ht="70.5" customHeight="1" x14ac:dyDescent="0.35">
      <c r="A1" s="92" t="s">
        <v>144</v>
      </c>
      <c r="B1" s="93"/>
      <c r="C1" s="93"/>
      <c r="D1" s="93"/>
      <c r="E1" s="93"/>
      <c r="F1" s="93"/>
      <c r="G1" s="93"/>
      <c r="H1" s="93"/>
      <c r="I1" s="93"/>
      <c r="J1" s="93"/>
      <c r="K1" s="93"/>
      <c r="L1" s="94"/>
      <c r="M1" s="94"/>
      <c r="N1" s="94"/>
      <c r="O1" s="94"/>
      <c r="P1" s="94"/>
    </row>
    <row r="2" spans="1:45" s="18" customFormat="1" ht="23.5" customHeight="1" x14ac:dyDescent="0.35">
      <c r="A2" s="92" t="s">
        <v>1</v>
      </c>
      <c r="B2" s="92"/>
      <c r="C2" s="92"/>
      <c r="D2" s="92"/>
      <c r="E2" s="92"/>
      <c r="F2" s="92"/>
      <c r="G2" s="92"/>
      <c r="H2" s="92"/>
      <c r="I2" s="92"/>
      <c r="J2" s="92"/>
      <c r="K2" s="92"/>
      <c r="L2" s="17"/>
      <c r="M2" s="17"/>
      <c r="N2" s="17"/>
      <c r="O2" s="17"/>
      <c r="P2" s="17"/>
    </row>
    <row r="3" spans="1:45" s="1" customFormat="1" x14ac:dyDescent="0.35"/>
    <row r="4" spans="1:45" ht="14.5" customHeight="1" x14ac:dyDescent="0.35">
      <c r="A4" s="95" t="s">
        <v>2</v>
      </c>
      <c r="B4" s="95"/>
      <c r="C4" s="95" t="s">
        <v>3</v>
      </c>
      <c r="D4" s="95" t="s">
        <v>4</v>
      </c>
      <c r="E4" s="95"/>
      <c r="F4" s="95"/>
      <c r="G4" s="96" t="s">
        <v>5</v>
      </c>
      <c r="H4" s="96"/>
      <c r="I4" s="96"/>
      <c r="J4" s="96"/>
      <c r="K4" s="96"/>
      <c r="L4" s="96"/>
      <c r="M4" s="96"/>
      <c r="N4" s="96"/>
      <c r="O4" s="96"/>
      <c r="P4" s="96"/>
      <c r="Q4" s="96"/>
      <c r="R4" s="95" t="s">
        <v>6</v>
      </c>
      <c r="S4" s="95"/>
      <c r="T4" s="95"/>
      <c r="U4" s="95"/>
      <c r="V4" s="97" t="s">
        <v>7</v>
      </c>
      <c r="W4" s="98"/>
      <c r="X4" s="98"/>
      <c r="Y4" s="98"/>
      <c r="Z4" s="99"/>
      <c r="AA4" s="103" t="s">
        <v>8</v>
      </c>
      <c r="AB4" s="104"/>
      <c r="AC4" s="104"/>
      <c r="AD4" s="104"/>
      <c r="AE4" s="105"/>
      <c r="AF4" s="109" t="s">
        <v>9</v>
      </c>
      <c r="AG4" s="110"/>
      <c r="AH4" s="110"/>
      <c r="AI4" s="110"/>
      <c r="AJ4" s="111"/>
      <c r="AK4" s="115" t="s">
        <v>10</v>
      </c>
      <c r="AL4" s="116"/>
      <c r="AM4" s="116"/>
      <c r="AN4" s="116"/>
      <c r="AO4" s="117"/>
    </row>
    <row r="5" spans="1:45" ht="14.5" customHeight="1" x14ac:dyDescent="0.35">
      <c r="A5" s="95"/>
      <c r="B5" s="95"/>
      <c r="C5" s="95"/>
      <c r="D5" s="95"/>
      <c r="E5" s="95"/>
      <c r="F5" s="95"/>
      <c r="G5" s="96"/>
      <c r="H5" s="96"/>
      <c r="I5" s="96"/>
      <c r="J5" s="96"/>
      <c r="K5" s="96"/>
      <c r="L5" s="96"/>
      <c r="M5" s="96"/>
      <c r="N5" s="96"/>
      <c r="O5" s="96"/>
      <c r="P5" s="96"/>
      <c r="Q5" s="96"/>
      <c r="R5" s="95"/>
      <c r="S5" s="95"/>
      <c r="T5" s="95"/>
      <c r="U5" s="95"/>
      <c r="V5" s="100"/>
      <c r="W5" s="101"/>
      <c r="X5" s="101"/>
      <c r="Y5" s="101"/>
      <c r="Z5" s="102"/>
      <c r="AA5" s="106"/>
      <c r="AB5" s="107"/>
      <c r="AC5" s="107"/>
      <c r="AD5" s="107"/>
      <c r="AE5" s="108"/>
      <c r="AF5" s="112"/>
      <c r="AG5" s="113"/>
      <c r="AH5" s="113"/>
      <c r="AI5" s="113"/>
      <c r="AJ5" s="114"/>
      <c r="AK5" s="118"/>
      <c r="AL5" s="119"/>
      <c r="AM5" s="119"/>
      <c r="AN5" s="119"/>
      <c r="AO5" s="120"/>
    </row>
    <row r="6" spans="1:45" ht="58" x14ac:dyDescent="0.35">
      <c r="A6" s="2" t="s">
        <v>11</v>
      </c>
      <c r="B6" s="2" t="s">
        <v>12</v>
      </c>
      <c r="C6" s="95"/>
      <c r="D6" s="2" t="s">
        <v>13</v>
      </c>
      <c r="E6" s="2" t="s">
        <v>14</v>
      </c>
      <c r="F6" s="2" t="s">
        <v>15</v>
      </c>
      <c r="G6" s="3" t="s">
        <v>16</v>
      </c>
      <c r="H6" s="3" t="s">
        <v>17</v>
      </c>
      <c r="I6" s="3" t="s">
        <v>18</v>
      </c>
      <c r="J6" s="3" t="s">
        <v>19</v>
      </c>
      <c r="K6" s="3" t="s">
        <v>20</v>
      </c>
      <c r="L6" s="3" t="s">
        <v>21</v>
      </c>
      <c r="M6" s="3" t="s">
        <v>22</v>
      </c>
      <c r="N6" s="3" t="s">
        <v>23</v>
      </c>
      <c r="O6" s="3" t="s">
        <v>24</v>
      </c>
      <c r="P6" s="3" t="s">
        <v>25</v>
      </c>
      <c r="Q6" s="3" t="s">
        <v>26</v>
      </c>
      <c r="R6" s="2" t="s">
        <v>27</v>
      </c>
      <c r="S6" s="2" t="s">
        <v>28</v>
      </c>
      <c r="T6" s="2" t="s">
        <v>29</v>
      </c>
      <c r="U6" s="2" t="s">
        <v>30</v>
      </c>
      <c r="V6" s="5" t="s">
        <v>31</v>
      </c>
      <c r="W6" s="5" t="s">
        <v>32</v>
      </c>
      <c r="X6" s="5" t="s">
        <v>33</v>
      </c>
      <c r="Y6" s="5" t="s">
        <v>34</v>
      </c>
      <c r="Z6" s="5" t="s">
        <v>35</v>
      </c>
      <c r="AA6" s="6" t="s">
        <v>31</v>
      </c>
      <c r="AB6" s="6" t="s">
        <v>32</v>
      </c>
      <c r="AC6" s="6" t="s">
        <v>33</v>
      </c>
      <c r="AD6" s="6" t="s">
        <v>34</v>
      </c>
      <c r="AE6" s="6" t="s">
        <v>35</v>
      </c>
      <c r="AF6" s="7" t="s">
        <v>31</v>
      </c>
      <c r="AG6" s="7" t="s">
        <v>32</v>
      </c>
      <c r="AH6" s="7" t="s">
        <v>33</v>
      </c>
      <c r="AI6" s="7" t="s">
        <v>34</v>
      </c>
      <c r="AJ6" s="7" t="s">
        <v>35</v>
      </c>
      <c r="AK6" s="8" t="s">
        <v>31</v>
      </c>
      <c r="AL6" s="8" t="s">
        <v>32</v>
      </c>
      <c r="AM6" s="8" t="s">
        <v>33</v>
      </c>
      <c r="AN6" s="8" t="s">
        <v>34</v>
      </c>
      <c r="AO6" s="8" t="s">
        <v>35</v>
      </c>
    </row>
    <row r="7" spans="1:45" s="16" customFormat="1" ht="101.5" x14ac:dyDescent="0.35">
      <c r="A7" s="9">
        <v>4</v>
      </c>
      <c r="B7" s="10" t="s">
        <v>36</v>
      </c>
      <c r="C7" s="10" t="s">
        <v>37</v>
      </c>
      <c r="D7" s="11" t="s">
        <v>38</v>
      </c>
      <c r="E7" s="10" t="s">
        <v>105</v>
      </c>
      <c r="F7" s="10" t="s">
        <v>40</v>
      </c>
      <c r="G7" s="10" t="s">
        <v>41</v>
      </c>
      <c r="H7" s="10" t="s">
        <v>42</v>
      </c>
      <c r="I7" s="12" t="s">
        <v>43</v>
      </c>
      <c r="J7" s="10" t="s">
        <v>44</v>
      </c>
      <c r="K7" s="10" t="s">
        <v>45</v>
      </c>
      <c r="L7" s="13">
        <v>0</v>
      </c>
      <c r="M7" s="13">
        <v>0</v>
      </c>
      <c r="N7" s="13">
        <v>0</v>
      </c>
      <c r="O7" s="13">
        <v>0.75</v>
      </c>
      <c r="P7" s="13">
        <v>0.75</v>
      </c>
      <c r="Q7" s="10" t="s">
        <v>46</v>
      </c>
      <c r="R7" s="10" t="s">
        <v>47</v>
      </c>
      <c r="S7" s="10" t="s">
        <v>48</v>
      </c>
      <c r="T7" s="10" t="s">
        <v>49</v>
      </c>
      <c r="U7" s="10" t="s">
        <v>50</v>
      </c>
      <c r="V7" s="14"/>
      <c r="W7" s="10"/>
      <c r="X7" s="10"/>
      <c r="Y7" s="10"/>
      <c r="Z7" s="10" t="s">
        <v>51</v>
      </c>
      <c r="AA7" s="14">
        <f t="shared" ref="AA7:AA15" si="0">M7</f>
        <v>0</v>
      </c>
      <c r="AB7" s="10"/>
      <c r="AC7" s="12"/>
      <c r="AD7" s="10"/>
      <c r="AE7" s="10" t="s">
        <v>115</v>
      </c>
      <c r="AF7" s="14">
        <f t="shared" ref="AF7:AF15" si="1">N7</f>
        <v>0</v>
      </c>
      <c r="AG7" s="25"/>
      <c r="AH7" s="25" t="e">
        <f>IF(AG7/AF7&gt;100%,100%,AG7/AF7)</f>
        <v>#DIV/0!</v>
      </c>
      <c r="AI7" s="25"/>
      <c r="AJ7" s="25" t="s">
        <v>53</v>
      </c>
      <c r="AK7" s="81" t="s">
        <v>54</v>
      </c>
      <c r="AL7" s="25" t="s">
        <v>54</v>
      </c>
      <c r="AM7" s="75">
        <v>0.65200000000000002</v>
      </c>
      <c r="AN7" s="36">
        <f t="shared" ref="AN7" si="2">IF(AM7/O7&gt;100%,100%,AM7/O7)</f>
        <v>0.8693333333333334</v>
      </c>
      <c r="AO7" s="10"/>
      <c r="AP7" s="10">
        <f t="shared" ref="AP7:AP15" si="3">P7</f>
        <v>0.75</v>
      </c>
      <c r="AQ7" s="10"/>
      <c r="AR7" s="10">
        <f>IF(AQ7/AP7&gt;100%,100%,AQ7/AP7)</f>
        <v>0</v>
      </c>
      <c r="AS7" s="10"/>
    </row>
    <row r="8" spans="1:45" s="16" customFormat="1" ht="87" x14ac:dyDescent="0.35">
      <c r="A8" s="9">
        <v>4</v>
      </c>
      <c r="B8" s="10" t="s">
        <v>36</v>
      </c>
      <c r="C8" s="10" t="s">
        <v>55</v>
      </c>
      <c r="D8" s="11" t="s">
        <v>56</v>
      </c>
      <c r="E8" s="10" t="s">
        <v>106</v>
      </c>
      <c r="F8" s="10" t="s">
        <v>40</v>
      </c>
      <c r="G8" s="10" t="s">
        <v>58</v>
      </c>
      <c r="H8" s="10" t="s">
        <v>59</v>
      </c>
      <c r="I8" s="10" t="s">
        <v>43</v>
      </c>
      <c r="J8" s="10" t="s">
        <v>44</v>
      </c>
      <c r="K8" s="10" t="s">
        <v>45</v>
      </c>
      <c r="L8" s="13">
        <v>0.14000000000000001</v>
      </c>
      <c r="M8" s="13">
        <v>0.27</v>
      </c>
      <c r="N8" s="13">
        <v>0.45</v>
      </c>
      <c r="O8" s="13">
        <v>0.65</v>
      </c>
      <c r="P8" s="13">
        <v>0.65</v>
      </c>
      <c r="Q8" s="10" t="s">
        <v>60</v>
      </c>
      <c r="R8" s="10" t="s">
        <v>61</v>
      </c>
      <c r="S8" s="10" t="s">
        <v>62</v>
      </c>
      <c r="T8" s="10" t="s">
        <v>49</v>
      </c>
      <c r="U8" s="10" t="s">
        <v>50</v>
      </c>
      <c r="V8" s="20">
        <v>2943863455</v>
      </c>
      <c r="W8" s="20">
        <v>15288229852</v>
      </c>
      <c r="X8" s="19">
        <f>+V8/W8</f>
        <v>0.19255750884821274</v>
      </c>
      <c r="Y8" s="19">
        <f>IF(X8/L8&gt;100%,100%,X8/L8)</f>
        <v>1</v>
      </c>
      <c r="Z8" s="10"/>
      <c r="AA8" s="35">
        <v>5125145404</v>
      </c>
      <c r="AB8" s="35">
        <v>16483600507</v>
      </c>
      <c r="AC8" s="19">
        <f>+AA8/AB8</f>
        <v>0.31092390293149441</v>
      </c>
      <c r="AD8" s="19">
        <f>IF(AC8/M8&gt;100%,100%,AC8/M8)</f>
        <v>1</v>
      </c>
      <c r="AE8" s="10"/>
      <c r="AF8" s="35">
        <v>7298462548</v>
      </c>
      <c r="AG8" s="35">
        <v>16479067174</v>
      </c>
      <c r="AH8" s="36">
        <f>+AF8/AG8</f>
        <v>0.44289294235751503</v>
      </c>
      <c r="AI8" s="36">
        <f>IF(AH8/N8&gt;100%,100%,AH8/N8)</f>
        <v>0.9842065385722556</v>
      </c>
      <c r="AJ8" s="10"/>
      <c r="AK8" s="35">
        <v>10997452939</v>
      </c>
      <c r="AL8" s="35">
        <v>16434369919</v>
      </c>
      <c r="AM8" s="36">
        <f>+AK8/AL8</f>
        <v>0.66917399287000923</v>
      </c>
      <c r="AN8" s="36">
        <f>IF(AM8/O8&gt;100%,100%,AM8/O8)</f>
        <v>1</v>
      </c>
      <c r="AO8" s="10"/>
      <c r="AP8" s="10">
        <f t="shared" si="3"/>
        <v>0.65</v>
      </c>
      <c r="AQ8" s="10"/>
      <c r="AR8" s="10">
        <f t="shared" ref="AR8:AR15" si="4">IF(AQ8/AP8&gt;100%,100%,AQ8/AP8)</f>
        <v>0</v>
      </c>
      <c r="AS8" s="10"/>
    </row>
    <row r="9" spans="1:45" s="16" customFormat="1" ht="87" x14ac:dyDescent="0.35">
      <c r="A9" s="9">
        <v>4</v>
      </c>
      <c r="B9" s="10" t="s">
        <v>36</v>
      </c>
      <c r="C9" s="10" t="s">
        <v>55</v>
      </c>
      <c r="D9" s="11" t="s">
        <v>63</v>
      </c>
      <c r="E9" s="10" t="s">
        <v>145</v>
      </c>
      <c r="F9" s="10" t="s">
        <v>40</v>
      </c>
      <c r="G9" s="10" t="s">
        <v>65</v>
      </c>
      <c r="H9" s="10" t="s">
        <v>66</v>
      </c>
      <c r="I9" s="10" t="s">
        <v>43</v>
      </c>
      <c r="J9" s="10" t="s">
        <v>44</v>
      </c>
      <c r="K9" s="10" t="s">
        <v>45</v>
      </c>
      <c r="L9" s="13">
        <v>0.12</v>
      </c>
      <c r="M9" s="13">
        <v>0.27</v>
      </c>
      <c r="N9" s="13">
        <v>0.45</v>
      </c>
      <c r="O9" s="13">
        <v>0.6</v>
      </c>
      <c r="P9" s="13">
        <v>0.6</v>
      </c>
      <c r="Q9" s="10" t="s">
        <v>60</v>
      </c>
      <c r="R9" s="10" t="s">
        <v>61</v>
      </c>
      <c r="S9" s="10" t="s">
        <v>62</v>
      </c>
      <c r="T9" s="10" t="s">
        <v>49</v>
      </c>
      <c r="U9" s="10" t="s">
        <v>50</v>
      </c>
      <c r="V9" s="20">
        <v>779999350</v>
      </c>
      <c r="W9" s="20">
        <v>13672487489</v>
      </c>
      <c r="X9" s="19">
        <f>+V9/W9</f>
        <v>5.7048825287098419E-2</v>
      </c>
      <c r="Y9" s="19">
        <f>IF(X9/L9&gt;100%,100%,X9/L9)</f>
        <v>0.47540687739248683</v>
      </c>
      <c r="Z9" s="10"/>
      <c r="AA9" s="35">
        <v>1797819920</v>
      </c>
      <c r="AB9" s="35">
        <v>13602193118</v>
      </c>
      <c r="AC9" s="19">
        <f>+AA9/AB9</f>
        <v>0.13217132740314619</v>
      </c>
      <c r="AD9" s="19">
        <f>IF(AC9/M9&gt;100%,100%,AC9/M9)</f>
        <v>0.48952343482646732</v>
      </c>
      <c r="AE9" s="10"/>
      <c r="AF9" s="35">
        <v>5529287630</v>
      </c>
      <c r="AG9" s="35">
        <v>13492173979</v>
      </c>
      <c r="AH9" s="36">
        <f>+AF9/AG9</f>
        <v>0.40981443306364884</v>
      </c>
      <c r="AI9" s="36">
        <f>IF(AH9/N9&gt;100%,100%,AH9/N9)</f>
        <v>0.91069874014144181</v>
      </c>
      <c r="AJ9" s="10"/>
      <c r="AK9" s="35">
        <v>8115934213</v>
      </c>
      <c r="AL9" s="35">
        <v>13451401219</v>
      </c>
      <c r="AM9" s="36">
        <f>+AK9/AL9</f>
        <v>0.60335232596707511</v>
      </c>
      <c r="AN9" s="36">
        <f>IF(AM9/O9&gt;100%,100%,AM9/O9)</f>
        <v>1</v>
      </c>
      <c r="AO9" s="10"/>
      <c r="AP9" s="10">
        <f t="shared" si="3"/>
        <v>0.6</v>
      </c>
      <c r="AQ9" s="10"/>
      <c r="AR9" s="10">
        <f t="shared" si="4"/>
        <v>0</v>
      </c>
      <c r="AS9" s="10"/>
    </row>
    <row r="10" spans="1:45" s="16" customFormat="1" ht="174" x14ac:dyDescent="0.35">
      <c r="A10" s="9">
        <v>4</v>
      </c>
      <c r="B10" s="10" t="s">
        <v>36</v>
      </c>
      <c r="C10" s="10" t="s">
        <v>55</v>
      </c>
      <c r="D10" s="11" t="s">
        <v>67</v>
      </c>
      <c r="E10" s="10" t="s">
        <v>122</v>
      </c>
      <c r="F10" s="10" t="s">
        <v>40</v>
      </c>
      <c r="G10" s="10" t="s">
        <v>69</v>
      </c>
      <c r="H10" s="10" t="s">
        <v>70</v>
      </c>
      <c r="I10" s="13" t="s">
        <v>43</v>
      </c>
      <c r="J10" s="10" t="s">
        <v>44</v>
      </c>
      <c r="K10" s="10" t="s">
        <v>45</v>
      </c>
      <c r="L10" s="13">
        <v>0.2</v>
      </c>
      <c r="M10" s="13">
        <v>0.3</v>
      </c>
      <c r="N10" s="43">
        <v>0.6</v>
      </c>
      <c r="O10" s="43">
        <v>0.96</v>
      </c>
      <c r="P10" s="13">
        <v>0.96</v>
      </c>
      <c r="Q10" s="10" t="s">
        <v>60</v>
      </c>
      <c r="R10" s="10" t="s">
        <v>61</v>
      </c>
      <c r="S10" s="10" t="s">
        <v>62</v>
      </c>
      <c r="T10" s="10" t="s">
        <v>49</v>
      </c>
      <c r="U10" s="10" t="s">
        <v>50</v>
      </c>
      <c r="V10" s="20">
        <v>32677911000</v>
      </c>
      <c r="W10" s="20">
        <v>2237945000</v>
      </c>
      <c r="X10" s="19">
        <f>W10/V10</f>
        <v>6.8484946911080091E-2</v>
      </c>
      <c r="Y10" s="19">
        <f>IF(X10/L10&gt;100%,100%,X10/L10)</f>
        <v>0.34242473455540046</v>
      </c>
      <c r="Z10" s="10" t="s">
        <v>71</v>
      </c>
      <c r="AA10" s="35">
        <v>9255302078</v>
      </c>
      <c r="AB10" s="35">
        <v>32677911000</v>
      </c>
      <c r="AC10" s="19">
        <f>+AA10/AB10</f>
        <v>0.28322808266415805</v>
      </c>
      <c r="AD10" s="19">
        <f>IF(AC10/M10&gt;100%,100%,AC10/M10)</f>
        <v>0.94409360888052685</v>
      </c>
      <c r="AE10" s="19">
        <f>IF(AD10/N10&gt;100%,100%,AD10/N10)</f>
        <v>1</v>
      </c>
      <c r="AF10" s="35">
        <v>15126188611</v>
      </c>
      <c r="AG10" s="35">
        <v>35177911000</v>
      </c>
      <c r="AH10" s="36">
        <f>+AF10/AG10</f>
        <v>0.42999109898822591</v>
      </c>
      <c r="AI10" s="36">
        <f>IF(AH10/N10&gt;100%,100%,AH10/N10)</f>
        <v>0.71665183164704316</v>
      </c>
      <c r="AJ10" s="10"/>
      <c r="AK10" s="35">
        <v>31898826245</v>
      </c>
      <c r="AL10" s="35">
        <v>35177911000</v>
      </c>
      <c r="AM10" s="36">
        <f t="shared" ref="AM10:AM11" si="5">+AK10/AL10</f>
        <v>0.9067856884679707</v>
      </c>
      <c r="AN10" s="36">
        <f t="shared" ref="AN10:AN15" si="6">IF(AM10/O10&gt;100%,100%,AM10/O10)</f>
        <v>0.94456842548746955</v>
      </c>
      <c r="AO10" s="10"/>
      <c r="AP10" s="10">
        <f t="shared" si="3"/>
        <v>0.96</v>
      </c>
      <c r="AQ10" s="10"/>
      <c r="AR10" s="10">
        <f t="shared" si="4"/>
        <v>0</v>
      </c>
      <c r="AS10" s="10"/>
    </row>
    <row r="11" spans="1:45" s="16" customFormat="1" ht="174" x14ac:dyDescent="0.35">
      <c r="A11" s="9">
        <v>4</v>
      </c>
      <c r="B11" s="10" t="s">
        <v>36</v>
      </c>
      <c r="C11" s="10" t="s">
        <v>55</v>
      </c>
      <c r="D11" s="11" t="s">
        <v>72</v>
      </c>
      <c r="E11" s="10" t="s">
        <v>116</v>
      </c>
      <c r="F11" s="10" t="s">
        <v>40</v>
      </c>
      <c r="G11" s="10" t="s">
        <v>74</v>
      </c>
      <c r="H11" s="10" t="s">
        <v>75</v>
      </c>
      <c r="I11" s="13" t="s">
        <v>43</v>
      </c>
      <c r="J11" s="10" t="s">
        <v>44</v>
      </c>
      <c r="K11" s="10" t="s">
        <v>45</v>
      </c>
      <c r="L11" s="13">
        <v>0.1</v>
      </c>
      <c r="M11" s="13">
        <v>0.25</v>
      </c>
      <c r="N11" s="43">
        <v>0.35</v>
      </c>
      <c r="O11" s="43">
        <v>0.52</v>
      </c>
      <c r="P11" s="13">
        <v>0.52</v>
      </c>
      <c r="Q11" s="10" t="s">
        <v>60</v>
      </c>
      <c r="R11" s="10" t="s">
        <v>61</v>
      </c>
      <c r="S11" s="10" t="s">
        <v>62</v>
      </c>
      <c r="T11" s="10" t="s">
        <v>49</v>
      </c>
      <c r="U11" s="10" t="s">
        <v>50</v>
      </c>
      <c r="V11" s="20">
        <v>32677911000</v>
      </c>
      <c r="W11" s="20">
        <v>412237001</v>
      </c>
      <c r="X11" s="19">
        <f>W11/V11</f>
        <v>1.2615157713110853E-2</v>
      </c>
      <c r="Y11" s="19">
        <f>IF(X11/L11&gt;100%,100%,X11/L11)</f>
        <v>0.12615157713110853</v>
      </c>
      <c r="Z11" s="10" t="s">
        <v>71</v>
      </c>
      <c r="AA11" s="35">
        <v>1701092006</v>
      </c>
      <c r="AB11" s="35">
        <v>32677911000</v>
      </c>
      <c r="AC11" s="19">
        <f>+AA11/AB11</f>
        <v>5.2056326550372206E-2</v>
      </c>
      <c r="AD11" s="19">
        <f>IF(AC11/M11&gt;100%,100%,AC11/M11)</f>
        <v>0.20822530620148882</v>
      </c>
      <c r="AE11" s="10"/>
      <c r="AF11" s="35">
        <v>4870353352</v>
      </c>
      <c r="AG11" s="35">
        <v>35177911000</v>
      </c>
      <c r="AH11" s="36">
        <f>+AF11/AG11</f>
        <v>0.13844919193752012</v>
      </c>
      <c r="AI11" s="36">
        <f>IF(AH11/N11&gt;100%,100%,AH11/N11)</f>
        <v>0.39556911982148607</v>
      </c>
      <c r="AJ11" s="10"/>
      <c r="AK11" s="35">
        <v>13511399428</v>
      </c>
      <c r="AL11" s="35">
        <v>35177911000</v>
      </c>
      <c r="AM11" s="36">
        <f t="shared" si="5"/>
        <v>0.38408760054000934</v>
      </c>
      <c r="AN11" s="36">
        <f t="shared" si="6"/>
        <v>0.73863000103847953</v>
      </c>
      <c r="AO11" s="10"/>
      <c r="AP11" s="10">
        <f t="shared" si="3"/>
        <v>0.52</v>
      </c>
      <c r="AQ11" s="10"/>
      <c r="AR11" s="10">
        <f t="shared" si="4"/>
        <v>0</v>
      </c>
      <c r="AS11" s="10"/>
    </row>
    <row r="12" spans="1:45" s="16" customFormat="1" ht="217.5" x14ac:dyDescent="0.35">
      <c r="A12" s="9">
        <v>4</v>
      </c>
      <c r="B12" s="10" t="s">
        <v>36</v>
      </c>
      <c r="C12" s="10" t="s">
        <v>55</v>
      </c>
      <c r="D12" s="11" t="s">
        <v>76</v>
      </c>
      <c r="E12" s="10" t="s">
        <v>146</v>
      </c>
      <c r="F12" s="10" t="s">
        <v>78</v>
      </c>
      <c r="G12" s="10" t="s">
        <v>79</v>
      </c>
      <c r="H12" s="10" t="s">
        <v>80</v>
      </c>
      <c r="I12" s="10" t="s">
        <v>43</v>
      </c>
      <c r="J12" s="10" t="s">
        <v>81</v>
      </c>
      <c r="K12" s="10" t="s">
        <v>45</v>
      </c>
      <c r="L12" s="13">
        <v>0.98</v>
      </c>
      <c r="M12" s="13">
        <v>0.98</v>
      </c>
      <c r="N12" s="13">
        <v>0.98</v>
      </c>
      <c r="O12" s="13">
        <v>0.98</v>
      </c>
      <c r="P12" s="13">
        <v>0.98</v>
      </c>
      <c r="Q12" s="10" t="s">
        <v>60</v>
      </c>
      <c r="R12" s="10" t="s">
        <v>82</v>
      </c>
      <c r="S12" s="10" t="s">
        <v>83</v>
      </c>
      <c r="T12" s="10" t="s">
        <v>49</v>
      </c>
      <c r="U12" s="10" t="s">
        <v>50</v>
      </c>
      <c r="V12" s="14"/>
      <c r="W12" s="10"/>
      <c r="X12" s="10"/>
      <c r="Y12" s="10"/>
      <c r="Z12" s="10"/>
      <c r="AA12" s="14">
        <v>88</v>
      </c>
      <c r="AB12" s="10">
        <v>144</v>
      </c>
      <c r="AC12" s="55">
        <f>AA12/AB12</f>
        <v>0.61111111111111116</v>
      </c>
      <c r="AD12" s="55">
        <f>AC12/M12</f>
        <v>0.6235827664399094</v>
      </c>
      <c r="AE12" s="53" t="s">
        <v>84</v>
      </c>
      <c r="AF12" s="14">
        <v>87</v>
      </c>
      <c r="AG12" s="10">
        <v>190</v>
      </c>
      <c r="AH12" s="12">
        <f>AF12/AG12</f>
        <v>0.45789473684210524</v>
      </c>
      <c r="AI12" s="12">
        <f>AH12/100%</f>
        <v>0.45789473684210524</v>
      </c>
      <c r="AJ12" s="10"/>
      <c r="AK12" s="14">
        <v>299</v>
      </c>
      <c r="AL12" s="10">
        <v>311</v>
      </c>
      <c r="AM12" s="12">
        <f>AK12/AL12</f>
        <v>0.96141479099678462</v>
      </c>
      <c r="AN12" s="36">
        <f t="shared" si="6"/>
        <v>0.98103550101712722</v>
      </c>
      <c r="AO12" s="10"/>
      <c r="AP12" s="10">
        <f t="shared" si="3"/>
        <v>0.98</v>
      </c>
      <c r="AQ12" s="10"/>
      <c r="AR12" s="10">
        <f t="shared" si="4"/>
        <v>0</v>
      </c>
      <c r="AS12" s="10"/>
    </row>
    <row r="13" spans="1:45" s="16" customFormat="1" ht="246.5" x14ac:dyDescent="0.35">
      <c r="A13" s="9">
        <v>4</v>
      </c>
      <c r="B13" s="10" t="s">
        <v>36</v>
      </c>
      <c r="C13" s="10" t="s">
        <v>55</v>
      </c>
      <c r="D13" s="11" t="s">
        <v>86</v>
      </c>
      <c r="E13" s="10" t="s">
        <v>111</v>
      </c>
      <c r="F13" s="10" t="s">
        <v>78</v>
      </c>
      <c r="G13" s="10" t="s">
        <v>88</v>
      </c>
      <c r="H13" s="10" t="s">
        <v>89</v>
      </c>
      <c r="I13" s="10" t="s">
        <v>43</v>
      </c>
      <c r="J13" s="10" t="s">
        <v>81</v>
      </c>
      <c r="K13" s="10" t="s">
        <v>45</v>
      </c>
      <c r="L13" s="13">
        <v>1</v>
      </c>
      <c r="M13" s="13">
        <v>1</v>
      </c>
      <c r="N13" s="13">
        <v>1</v>
      </c>
      <c r="O13" s="13">
        <v>1</v>
      </c>
      <c r="P13" s="13">
        <v>1</v>
      </c>
      <c r="Q13" s="10" t="s">
        <v>60</v>
      </c>
      <c r="R13" s="10" t="s">
        <v>82</v>
      </c>
      <c r="S13" s="10" t="s">
        <v>90</v>
      </c>
      <c r="T13" s="10" t="s">
        <v>49</v>
      </c>
      <c r="U13" s="10" t="s">
        <v>50</v>
      </c>
      <c r="V13" s="14">
        <v>0</v>
      </c>
      <c r="W13" s="10">
        <v>36</v>
      </c>
      <c r="X13" s="46">
        <f>(V13/W13)*100</f>
        <v>0</v>
      </c>
      <c r="Y13" s="19">
        <f>IF(V13/W13&gt;100%,100%,V13/W13)</f>
        <v>0</v>
      </c>
      <c r="Z13" s="10" t="s">
        <v>125</v>
      </c>
      <c r="AA13" s="14">
        <v>62</v>
      </c>
      <c r="AB13" s="10">
        <v>141</v>
      </c>
      <c r="AC13" s="55">
        <f>AA13/AB13</f>
        <v>0.43971631205673761</v>
      </c>
      <c r="AD13" s="55">
        <f>AC13/M13</f>
        <v>0.43971631205673761</v>
      </c>
      <c r="AE13" s="10"/>
      <c r="AF13" s="14">
        <v>63</v>
      </c>
      <c r="AG13" s="10">
        <v>86</v>
      </c>
      <c r="AH13" s="12">
        <f>AF13/AG13</f>
        <v>0.73255813953488369</v>
      </c>
      <c r="AI13" s="12">
        <f>AH13/100%</f>
        <v>0.73255813953488369</v>
      </c>
      <c r="AJ13" s="10" t="s">
        <v>91</v>
      </c>
      <c r="AK13" s="88">
        <v>263</v>
      </c>
      <c r="AL13" s="53">
        <v>263</v>
      </c>
      <c r="AM13" s="68">
        <f>AK13/AL13</f>
        <v>1</v>
      </c>
      <c r="AN13" s="36">
        <f t="shared" si="6"/>
        <v>1</v>
      </c>
      <c r="AO13" s="10"/>
      <c r="AP13" s="10">
        <f t="shared" si="3"/>
        <v>1</v>
      </c>
      <c r="AQ13" s="10"/>
      <c r="AR13" s="10">
        <f t="shared" si="4"/>
        <v>0</v>
      </c>
      <c r="AS13" s="10"/>
    </row>
    <row r="14" spans="1:45" s="16" customFormat="1" ht="130.5" x14ac:dyDescent="0.35">
      <c r="A14" s="9">
        <v>4</v>
      </c>
      <c r="B14" s="10" t="s">
        <v>36</v>
      </c>
      <c r="C14" s="10" t="s">
        <v>55</v>
      </c>
      <c r="D14" s="11" t="s">
        <v>92</v>
      </c>
      <c r="E14" s="10" t="s">
        <v>93</v>
      </c>
      <c r="F14" s="10" t="s">
        <v>78</v>
      </c>
      <c r="G14" s="10" t="s">
        <v>94</v>
      </c>
      <c r="H14" s="10" t="s">
        <v>95</v>
      </c>
      <c r="I14" s="10" t="s">
        <v>43</v>
      </c>
      <c r="J14" s="10" t="s">
        <v>81</v>
      </c>
      <c r="K14" s="10" t="s">
        <v>45</v>
      </c>
      <c r="L14" s="13">
        <v>0.9</v>
      </c>
      <c r="M14" s="13">
        <v>0.9</v>
      </c>
      <c r="N14" s="13">
        <v>0.9</v>
      </c>
      <c r="O14" s="13">
        <v>0.9</v>
      </c>
      <c r="P14" s="13">
        <v>0.9</v>
      </c>
      <c r="Q14" s="10" t="s">
        <v>60</v>
      </c>
      <c r="R14" s="10" t="s">
        <v>96</v>
      </c>
      <c r="S14" s="10" t="s">
        <v>90</v>
      </c>
      <c r="T14" s="10" t="s">
        <v>49</v>
      </c>
      <c r="U14" s="10" t="s">
        <v>97</v>
      </c>
      <c r="V14" s="14"/>
      <c r="W14" s="10"/>
      <c r="X14" s="10"/>
      <c r="Y14" s="10"/>
      <c r="Z14" s="10"/>
      <c r="AA14" s="14">
        <v>23</v>
      </c>
      <c r="AB14" s="10">
        <v>23</v>
      </c>
      <c r="AC14" s="55">
        <f>AA14/AB14</f>
        <v>1</v>
      </c>
      <c r="AD14" s="55">
        <f>AC14/M14</f>
        <v>1.1111111111111112</v>
      </c>
      <c r="AE14" s="10"/>
      <c r="AF14" s="14">
        <v>23</v>
      </c>
      <c r="AG14" s="10">
        <v>23</v>
      </c>
      <c r="AH14" s="12">
        <f>AF14/AG14</f>
        <v>1</v>
      </c>
      <c r="AI14" s="12">
        <f>AH14/100%</f>
        <v>1</v>
      </c>
      <c r="AJ14" s="10" t="s">
        <v>98</v>
      </c>
      <c r="AK14" s="67">
        <v>23</v>
      </c>
      <c r="AL14" s="53">
        <v>23</v>
      </c>
      <c r="AM14" s="68">
        <f>AK14/AL14</f>
        <v>1</v>
      </c>
      <c r="AN14" s="36">
        <f t="shared" si="6"/>
        <v>1</v>
      </c>
      <c r="AO14" s="10"/>
      <c r="AP14" s="10">
        <f t="shared" si="3"/>
        <v>0.9</v>
      </c>
      <c r="AQ14" s="10"/>
      <c r="AR14" s="10">
        <f t="shared" si="4"/>
        <v>0</v>
      </c>
      <c r="AS14" s="10"/>
    </row>
    <row r="15" spans="1:45" s="16" customFormat="1" ht="87" x14ac:dyDescent="0.35">
      <c r="A15" s="9">
        <v>4</v>
      </c>
      <c r="B15" s="10" t="s">
        <v>36</v>
      </c>
      <c r="C15" s="10" t="s">
        <v>55</v>
      </c>
      <c r="D15" s="11" t="s">
        <v>99</v>
      </c>
      <c r="E15" s="10" t="s">
        <v>100</v>
      </c>
      <c r="F15" s="10" t="s">
        <v>78</v>
      </c>
      <c r="G15" s="10" t="s">
        <v>94</v>
      </c>
      <c r="H15" s="10" t="s">
        <v>101</v>
      </c>
      <c r="I15" s="10" t="s">
        <v>43</v>
      </c>
      <c r="J15" s="10" t="s">
        <v>44</v>
      </c>
      <c r="K15" s="10" t="s">
        <v>45</v>
      </c>
      <c r="L15" s="13">
        <v>0</v>
      </c>
      <c r="M15" s="13">
        <v>0</v>
      </c>
      <c r="N15" s="13">
        <v>0</v>
      </c>
      <c r="O15" s="13">
        <v>1</v>
      </c>
      <c r="P15" s="13">
        <v>1</v>
      </c>
      <c r="Q15" s="10" t="s">
        <v>60</v>
      </c>
      <c r="R15" s="54" t="s">
        <v>96</v>
      </c>
      <c r="S15" s="54" t="s">
        <v>90</v>
      </c>
      <c r="T15" s="54" t="s">
        <v>49</v>
      </c>
      <c r="U15" s="54" t="s">
        <v>97</v>
      </c>
      <c r="V15" s="14"/>
      <c r="W15" s="10"/>
      <c r="X15" s="10"/>
      <c r="Y15" s="10"/>
      <c r="Z15" s="10"/>
      <c r="AA15" s="14">
        <f t="shared" si="0"/>
        <v>0</v>
      </c>
      <c r="AB15" s="10"/>
      <c r="AC15" s="10" t="e">
        <f t="shared" ref="AC15" si="7">IF(AB15/AA15&gt;100%,100%,AB15/AA15)</f>
        <v>#DIV/0!</v>
      </c>
      <c r="AD15" s="10"/>
      <c r="AE15" s="10"/>
      <c r="AF15" s="14">
        <f t="shared" si="1"/>
        <v>0</v>
      </c>
      <c r="AG15" s="10"/>
      <c r="AH15" s="10" t="e">
        <f t="shared" ref="AH15" si="8">IF(AG15/AF15&gt;100%,100%,AG15/AF15)</f>
        <v>#DIV/0!</v>
      </c>
      <c r="AI15" s="10"/>
      <c r="AJ15" s="10" t="s">
        <v>102</v>
      </c>
      <c r="AK15" s="14">
        <v>29</v>
      </c>
      <c r="AL15" s="10">
        <v>29</v>
      </c>
      <c r="AM15" s="56">
        <f>+AK15/AL15</f>
        <v>1</v>
      </c>
      <c r="AN15" s="36">
        <f t="shared" si="6"/>
        <v>1</v>
      </c>
      <c r="AO15" s="10"/>
      <c r="AP15" s="10">
        <f t="shared" si="3"/>
        <v>1</v>
      </c>
      <c r="AQ15" s="10"/>
      <c r="AR15" s="10">
        <f t="shared" si="4"/>
        <v>0</v>
      </c>
      <c r="AS15" s="10"/>
    </row>
  </sheetData>
  <mergeCells count="12">
    <mergeCell ref="A1:K1"/>
    <mergeCell ref="L1:P1"/>
    <mergeCell ref="A2:K2"/>
    <mergeCell ref="A4:B5"/>
    <mergeCell ref="C4:C6"/>
    <mergeCell ref="D4:F5"/>
    <mergeCell ref="G4:Q5"/>
    <mergeCell ref="R4:U5"/>
    <mergeCell ref="V4:Z5"/>
    <mergeCell ref="AA4:AE5"/>
    <mergeCell ref="AF4:AJ5"/>
    <mergeCell ref="AK4:AO5"/>
  </mergeCells>
  <dataValidations count="1">
    <dataValidation allowBlank="1" showInputMessage="1" showErrorMessage="1" error="Escriba un texto " promptTitle="Cualquier contenido" sqref="F6 F3" xr:uid="{82921CF6-E527-42E2-B427-EBAEBD6C215D}"/>
  </dataValidation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783CAC-C0BF-456E-9DD1-47F59175B6E3}">
  <sheetPr>
    <tabColor rgb="FF00B050"/>
  </sheetPr>
  <dimension ref="A1:AS15"/>
  <sheetViews>
    <sheetView topLeftCell="E4" workbookViewId="0">
      <pane xSplit="1" ySplit="3" topLeftCell="AK9" activePane="bottomRight" state="frozen"/>
      <selection pane="topRight"/>
      <selection pane="bottomLeft"/>
      <selection pane="bottomRight" activeCell="AL11" sqref="AL11"/>
    </sheetView>
  </sheetViews>
  <sheetFormatPr baseColWidth="10" defaultColWidth="10.81640625" defaultRowHeight="14.5" x14ac:dyDescent="0.35"/>
  <cols>
    <col min="1" max="1" width="4.1796875" style="4" customWidth="1"/>
    <col min="2" max="2" width="25.54296875" style="4" customWidth="1"/>
    <col min="3" max="3" width="13.81640625" style="4" customWidth="1"/>
    <col min="4" max="4" width="8.1796875" style="4" customWidth="1"/>
    <col min="5" max="5" width="44.26953125" style="4" bestFit="1" customWidth="1"/>
    <col min="6" max="6" width="10.81640625" style="4"/>
    <col min="7" max="7" width="24.453125" style="4" customWidth="1"/>
    <col min="8" max="8" width="23.54296875" style="4" customWidth="1"/>
    <col min="9" max="9" width="10" style="4" customWidth="1"/>
    <col min="10" max="10" width="18.453125" style="4" customWidth="1"/>
    <col min="11" max="11" width="15.81640625" style="4" customWidth="1"/>
    <col min="12" max="15" width="7.26953125" style="4" customWidth="1"/>
    <col min="16" max="16" width="9.7265625" style="4" customWidth="1"/>
    <col min="17" max="17" width="11.453125" style="4" customWidth="1"/>
    <col min="18" max="18" width="17" style="4" customWidth="1"/>
    <col min="19" max="19" width="8.453125" style="4" customWidth="1"/>
    <col min="20" max="20" width="17.81640625" style="4" customWidth="1"/>
    <col min="21" max="21" width="14.54296875" style="4" customWidth="1"/>
    <col min="22" max="25" width="15.7265625" style="4" hidden="1" customWidth="1"/>
    <col min="26" max="26" width="30.7265625" style="4" hidden="1" customWidth="1"/>
    <col min="27" max="29" width="16.54296875" style="4" hidden="1" customWidth="1"/>
    <col min="30" max="30" width="16.26953125" style="4" hidden="1" customWidth="1"/>
    <col min="31" max="31" width="74.54296875" style="4" hidden="1" customWidth="1"/>
    <col min="32" max="33" width="16.54296875" style="4" customWidth="1"/>
    <col min="34" max="35" width="10.1796875" style="4" customWidth="1"/>
    <col min="36" max="36" width="63.81640625" style="4" customWidth="1"/>
    <col min="37" max="38" width="22" style="4" customWidth="1"/>
    <col min="39" max="39" width="16.54296875" style="4" customWidth="1"/>
    <col min="40" max="40" width="34.81640625" style="4" customWidth="1"/>
    <col min="41" max="43" width="16.54296875" style="4" customWidth="1"/>
    <col min="44" max="44" width="21.54296875" style="4" customWidth="1"/>
    <col min="45" max="45" width="39.453125" style="4" customWidth="1"/>
    <col min="46" max="16384" width="10.81640625" style="4"/>
  </cols>
  <sheetData>
    <row r="1" spans="1:45" s="1" customFormat="1" ht="70.5" customHeight="1" x14ac:dyDescent="0.35">
      <c r="A1" s="92" t="s">
        <v>147</v>
      </c>
      <c r="B1" s="93"/>
      <c r="C1" s="93"/>
      <c r="D1" s="93"/>
      <c r="E1" s="93"/>
      <c r="F1" s="93"/>
      <c r="G1" s="93"/>
      <c r="H1" s="93"/>
      <c r="I1" s="93"/>
      <c r="J1" s="93"/>
      <c r="K1" s="93"/>
      <c r="L1" s="94"/>
      <c r="M1" s="94"/>
      <c r="N1" s="94"/>
      <c r="O1" s="94"/>
      <c r="P1" s="94"/>
    </row>
    <row r="2" spans="1:45" s="18" customFormat="1" ht="23.5" customHeight="1" x14ac:dyDescent="0.35">
      <c r="A2" s="92" t="s">
        <v>1</v>
      </c>
      <c r="B2" s="92"/>
      <c r="C2" s="92"/>
      <c r="D2" s="92"/>
      <c r="E2" s="92"/>
      <c r="F2" s="92"/>
      <c r="G2" s="92"/>
      <c r="H2" s="92"/>
      <c r="I2" s="92"/>
      <c r="J2" s="92"/>
      <c r="K2" s="92"/>
      <c r="L2" s="17"/>
      <c r="M2" s="17"/>
      <c r="N2" s="17"/>
      <c r="O2" s="17"/>
      <c r="P2" s="17"/>
    </row>
    <row r="3" spans="1:45" s="1" customFormat="1" x14ac:dyDescent="0.35"/>
    <row r="4" spans="1:45" ht="14.5" customHeight="1" x14ac:dyDescent="0.35">
      <c r="A4" s="95" t="s">
        <v>2</v>
      </c>
      <c r="B4" s="95"/>
      <c r="C4" s="95" t="s">
        <v>3</v>
      </c>
      <c r="D4" s="95" t="s">
        <v>4</v>
      </c>
      <c r="E4" s="95"/>
      <c r="F4" s="95"/>
      <c r="G4" s="96" t="s">
        <v>5</v>
      </c>
      <c r="H4" s="96"/>
      <c r="I4" s="96"/>
      <c r="J4" s="96"/>
      <c r="K4" s="96"/>
      <c r="L4" s="96"/>
      <c r="M4" s="96"/>
      <c r="N4" s="96"/>
      <c r="O4" s="96"/>
      <c r="P4" s="96"/>
      <c r="Q4" s="96"/>
      <c r="R4" s="95" t="s">
        <v>6</v>
      </c>
      <c r="S4" s="95"/>
      <c r="T4" s="95"/>
      <c r="U4" s="95"/>
      <c r="V4" s="97" t="s">
        <v>7</v>
      </c>
      <c r="W4" s="98"/>
      <c r="X4" s="98"/>
      <c r="Y4" s="98"/>
      <c r="Z4" s="99"/>
      <c r="AA4" s="103" t="s">
        <v>8</v>
      </c>
      <c r="AB4" s="104"/>
      <c r="AC4" s="104"/>
      <c r="AD4" s="104"/>
      <c r="AE4" s="105"/>
      <c r="AF4" s="109" t="s">
        <v>9</v>
      </c>
      <c r="AG4" s="110"/>
      <c r="AH4" s="110"/>
      <c r="AI4" s="110"/>
      <c r="AJ4" s="111"/>
      <c r="AK4" s="115" t="s">
        <v>10</v>
      </c>
      <c r="AL4" s="116"/>
      <c r="AM4" s="116"/>
      <c r="AN4" s="116"/>
      <c r="AO4" s="117"/>
    </row>
    <row r="5" spans="1:45" ht="14.5" customHeight="1" x14ac:dyDescent="0.35">
      <c r="A5" s="95"/>
      <c r="B5" s="95"/>
      <c r="C5" s="95"/>
      <c r="D5" s="95"/>
      <c r="E5" s="95"/>
      <c r="F5" s="95"/>
      <c r="G5" s="96"/>
      <c r="H5" s="96"/>
      <c r="I5" s="96"/>
      <c r="J5" s="96"/>
      <c r="K5" s="96"/>
      <c r="L5" s="96"/>
      <c r="M5" s="96"/>
      <c r="N5" s="96"/>
      <c r="O5" s="96"/>
      <c r="P5" s="96"/>
      <c r="Q5" s="96"/>
      <c r="R5" s="95"/>
      <c r="S5" s="95"/>
      <c r="T5" s="95"/>
      <c r="U5" s="95"/>
      <c r="V5" s="100"/>
      <c r="W5" s="101"/>
      <c r="X5" s="101"/>
      <c r="Y5" s="101"/>
      <c r="Z5" s="102"/>
      <c r="AA5" s="106"/>
      <c r="AB5" s="107"/>
      <c r="AC5" s="107"/>
      <c r="AD5" s="107"/>
      <c r="AE5" s="108"/>
      <c r="AF5" s="112"/>
      <c r="AG5" s="113"/>
      <c r="AH5" s="113"/>
      <c r="AI5" s="113"/>
      <c r="AJ5" s="114"/>
      <c r="AK5" s="118"/>
      <c r="AL5" s="119"/>
      <c r="AM5" s="119"/>
      <c r="AN5" s="119"/>
      <c r="AO5" s="120"/>
    </row>
    <row r="6" spans="1:45" ht="58" x14ac:dyDescent="0.35">
      <c r="A6" s="2" t="s">
        <v>11</v>
      </c>
      <c r="B6" s="2" t="s">
        <v>12</v>
      </c>
      <c r="C6" s="95"/>
      <c r="D6" s="2" t="s">
        <v>13</v>
      </c>
      <c r="E6" s="2" t="s">
        <v>14</v>
      </c>
      <c r="F6" s="2" t="s">
        <v>15</v>
      </c>
      <c r="G6" s="3" t="s">
        <v>16</v>
      </c>
      <c r="H6" s="3" t="s">
        <v>17</v>
      </c>
      <c r="I6" s="3" t="s">
        <v>18</v>
      </c>
      <c r="J6" s="3" t="s">
        <v>19</v>
      </c>
      <c r="K6" s="3" t="s">
        <v>20</v>
      </c>
      <c r="L6" s="3" t="s">
        <v>21</v>
      </c>
      <c r="M6" s="3" t="s">
        <v>22</v>
      </c>
      <c r="N6" s="3" t="s">
        <v>23</v>
      </c>
      <c r="O6" s="3" t="s">
        <v>24</v>
      </c>
      <c r="P6" s="3" t="s">
        <v>25</v>
      </c>
      <c r="Q6" s="3" t="s">
        <v>26</v>
      </c>
      <c r="R6" s="2" t="s">
        <v>27</v>
      </c>
      <c r="S6" s="2" t="s">
        <v>28</v>
      </c>
      <c r="T6" s="2" t="s">
        <v>29</v>
      </c>
      <c r="U6" s="2" t="s">
        <v>30</v>
      </c>
      <c r="V6" s="5" t="s">
        <v>31</v>
      </c>
      <c r="W6" s="5" t="s">
        <v>32</v>
      </c>
      <c r="X6" s="5" t="s">
        <v>33</v>
      </c>
      <c r="Y6" s="5" t="s">
        <v>34</v>
      </c>
      <c r="Z6" s="5" t="s">
        <v>35</v>
      </c>
      <c r="AA6" s="6" t="s">
        <v>31</v>
      </c>
      <c r="AB6" s="6" t="s">
        <v>32</v>
      </c>
      <c r="AC6" s="6" t="s">
        <v>33</v>
      </c>
      <c r="AD6" s="6" t="s">
        <v>34</v>
      </c>
      <c r="AE6" s="6" t="s">
        <v>35</v>
      </c>
      <c r="AF6" s="7" t="s">
        <v>31</v>
      </c>
      <c r="AG6" s="7" t="s">
        <v>32</v>
      </c>
      <c r="AH6" s="7" t="s">
        <v>33</v>
      </c>
      <c r="AI6" s="7" t="s">
        <v>34</v>
      </c>
      <c r="AJ6" s="7" t="s">
        <v>35</v>
      </c>
      <c r="AK6" s="8" t="s">
        <v>31</v>
      </c>
      <c r="AL6" s="8" t="s">
        <v>32</v>
      </c>
      <c r="AM6" s="8" t="s">
        <v>33</v>
      </c>
      <c r="AN6" s="8" t="s">
        <v>34</v>
      </c>
      <c r="AO6" s="8" t="s">
        <v>35</v>
      </c>
    </row>
    <row r="7" spans="1:45" s="16" customFormat="1" ht="101.5" x14ac:dyDescent="0.35">
      <c r="A7" s="9">
        <v>4</v>
      </c>
      <c r="B7" s="10" t="s">
        <v>36</v>
      </c>
      <c r="C7" s="10" t="s">
        <v>37</v>
      </c>
      <c r="D7" s="11" t="s">
        <v>38</v>
      </c>
      <c r="E7" s="10" t="s">
        <v>114</v>
      </c>
      <c r="F7" s="10" t="s">
        <v>40</v>
      </c>
      <c r="G7" s="10" t="s">
        <v>41</v>
      </c>
      <c r="H7" s="10" t="s">
        <v>42</v>
      </c>
      <c r="I7" s="12" t="s">
        <v>43</v>
      </c>
      <c r="J7" s="10" t="s">
        <v>44</v>
      </c>
      <c r="K7" s="10" t="s">
        <v>45</v>
      </c>
      <c r="L7" s="13">
        <v>0</v>
      </c>
      <c r="M7" s="13">
        <v>0</v>
      </c>
      <c r="N7" s="13">
        <v>0</v>
      </c>
      <c r="O7" s="13">
        <v>0.75</v>
      </c>
      <c r="P7" s="13">
        <v>0.75</v>
      </c>
      <c r="Q7" s="10" t="s">
        <v>46</v>
      </c>
      <c r="R7" s="10" t="s">
        <v>47</v>
      </c>
      <c r="S7" s="10" t="s">
        <v>48</v>
      </c>
      <c r="T7" s="10" t="s">
        <v>49</v>
      </c>
      <c r="U7" s="10" t="s">
        <v>50</v>
      </c>
      <c r="V7" s="14"/>
      <c r="W7" s="10"/>
      <c r="X7" s="10"/>
      <c r="Y7" s="10"/>
      <c r="Z7" s="10" t="s">
        <v>51</v>
      </c>
      <c r="AA7" s="14">
        <f t="shared" ref="AA7:AA15" si="0">M7</f>
        <v>0</v>
      </c>
      <c r="AB7" s="10"/>
      <c r="AC7" s="12"/>
      <c r="AD7" s="10"/>
      <c r="AE7" s="10" t="s">
        <v>115</v>
      </c>
      <c r="AF7" s="74">
        <f t="shared" ref="AF7" si="1">N7</f>
        <v>0</v>
      </c>
      <c r="AG7" s="24"/>
      <c r="AH7" s="24" t="e">
        <f>IF(AG7/AF7&gt;100%,100%,AG7/AF7)</f>
        <v>#DIV/0!</v>
      </c>
      <c r="AI7" s="24"/>
      <c r="AJ7" s="24" t="s">
        <v>53</v>
      </c>
      <c r="AK7" s="74" t="s">
        <v>54</v>
      </c>
      <c r="AL7" s="24" t="s">
        <v>54</v>
      </c>
      <c r="AM7" s="75">
        <v>0.75600000000000001</v>
      </c>
      <c r="AN7" s="36">
        <f t="shared" ref="AN7" si="2">IF(AM7/O7&gt;100%,100%,AM7/O7)</f>
        <v>1</v>
      </c>
      <c r="AO7" s="10"/>
      <c r="AP7" s="10">
        <f t="shared" ref="AP7:AP15" si="3">P7</f>
        <v>0.75</v>
      </c>
      <c r="AQ7" s="10"/>
      <c r="AR7" s="10">
        <f>IF(AQ7/AP7&gt;100%,100%,AQ7/AP7)</f>
        <v>0</v>
      </c>
      <c r="AS7" s="10"/>
    </row>
    <row r="8" spans="1:45" s="16" customFormat="1" ht="87" x14ac:dyDescent="0.35">
      <c r="A8" s="9">
        <v>4</v>
      </c>
      <c r="B8" s="10" t="s">
        <v>36</v>
      </c>
      <c r="C8" s="10" t="s">
        <v>55</v>
      </c>
      <c r="D8" s="11" t="s">
        <v>56</v>
      </c>
      <c r="E8" s="10" t="s">
        <v>106</v>
      </c>
      <c r="F8" s="10" t="s">
        <v>40</v>
      </c>
      <c r="G8" s="10" t="s">
        <v>58</v>
      </c>
      <c r="H8" s="10" t="s">
        <v>59</v>
      </c>
      <c r="I8" s="10" t="s">
        <v>43</v>
      </c>
      <c r="J8" s="10" t="s">
        <v>44</v>
      </c>
      <c r="K8" s="10" t="s">
        <v>45</v>
      </c>
      <c r="L8" s="13">
        <v>0.14000000000000001</v>
      </c>
      <c r="M8" s="13">
        <v>0.27</v>
      </c>
      <c r="N8" s="13">
        <v>0.45</v>
      </c>
      <c r="O8" s="13">
        <v>0.65</v>
      </c>
      <c r="P8" s="13">
        <v>0.65</v>
      </c>
      <c r="Q8" s="10" t="s">
        <v>60</v>
      </c>
      <c r="R8" s="10" t="s">
        <v>61</v>
      </c>
      <c r="S8" s="10" t="s">
        <v>62</v>
      </c>
      <c r="T8" s="10" t="s">
        <v>49</v>
      </c>
      <c r="U8" s="10" t="s">
        <v>50</v>
      </c>
      <c r="V8" s="20">
        <v>2427711782</v>
      </c>
      <c r="W8" s="20">
        <v>13325368675</v>
      </c>
      <c r="X8" s="19">
        <f>+V8/W8</f>
        <v>0.18218721306785907</v>
      </c>
      <c r="Y8" s="19">
        <f>IF(X8/L8&gt;100%,100%,X8/L8)</f>
        <v>1</v>
      </c>
      <c r="Z8" s="10"/>
      <c r="AA8" s="35">
        <v>5393182148</v>
      </c>
      <c r="AB8" s="35">
        <v>13119446155</v>
      </c>
      <c r="AC8" s="19">
        <f>+AA8/AB8</f>
        <v>0.41108306587657167</v>
      </c>
      <c r="AD8" s="19">
        <f>IF(AC8/M8&gt;100%,100%,AC8/M8)</f>
        <v>1</v>
      </c>
      <c r="AE8" s="10"/>
      <c r="AF8" s="35">
        <v>7936528233</v>
      </c>
      <c r="AG8" s="35">
        <v>13015372336</v>
      </c>
      <c r="AH8" s="36">
        <f>+AF8/AG8</f>
        <v>0.6097811132953822</v>
      </c>
      <c r="AI8" s="36">
        <f>IF(AH8/N8&gt;100%,100%,AH8/N8)</f>
        <v>1</v>
      </c>
      <c r="AJ8" s="10"/>
      <c r="AK8" s="35">
        <v>10860078696</v>
      </c>
      <c r="AL8" s="35">
        <v>13014111269</v>
      </c>
      <c r="AM8" s="36">
        <f>+AK8/AL8</f>
        <v>0.83448485044607157</v>
      </c>
      <c r="AN8" s="36">
        <f>IF(AM8/O8&gt;100%,100%,AM8/O8)</f>
        <v>1</v>
      </c>
      <c r="AO8" s="10"/>
      <c r="AP8" s="10">
        <f t="shared" si="3"/>
        <v>0.65</v>
      </c>
      <c r="AQ8" s="10"/>
      <c r="AR8" s="10">
        <f t="shared" ref="AR8:AR15" si="4">IF(AQ8/AP8&gt;100%,100%,AQ8/AP8)</f>
        <v>0</v>
      </c>
      <c r="AS8" s="10"/>
    </row>
    <row r="9" spans="1:45" s="16" customFormat="1" ht="87" x14ac:dyDescent="0.35">
      <c r="A9" s="9">
        <v>4</v>
      </c>
      <c r="B9" s="10" t="s">
        <v>36</v>
      </c>
      <c r="C9" s="10" t="s">
        <v>55</v>
      </c>
      <c r="D9" s="11" t="s">
        <v>63</v>
      </c>
      <c r="E9" s="10" t="s">
        <v>64</v>
      </c>
      <c r="F9" s="10" t="s">
        <v>40</v>
      </c>
      <c r="G9" s="10" t="s">
        <v>65</v>
      </c>
      <c r="H9" s="10" t="s">
        <v>66</v>
      </c>
      <c r="I9" s="10" t="s">
        <v>43</v>
      </c>
      <c r="J9" s="10" t="s">
        <v>44</v>
      </c>
      <c r="K9" s="10" t="s">
        <v>45</v>
      </c>
      <c r="L9" s="13">
        <v>0.12</v>
      </c>
      <c r="M9" s="13">
        <v>0.25</v>
      </c>
      <c r="N9" s="13">
        <v>0.43</v>
      </c>
      <c r="O9" s="13">
        <v>0.63</v>
      </c>
      <c r="P9" s="13">
        <v>0.63</v>
      </c>
      <c r="Q9" s="10" t="s">
        <v>60</v>
      </c>
      <c r="R9" s="10" t="s">
        <v>61</v>
      </c>
      <c r="S9" s="10" t="s">
        <v>62</v>
      </c>
      <c r="T9" s="10" t="s">
        <v>49</v>
      </c>
      <c r="U9" s="10" t="s">
        <v>50</v>
      </c>
      <c r="V9" s="20">
        <v>1398754680</v>
      </c>
      <c r="W9" s="20">
        <v>4288831987</v>
      </c>
      <c r="X9" s="19">
        <f>+V9/W9</f>
        <v>0.32613883785604214</v>
      </c>
      <c r="Y9" s="19">
        <f>IF(X9/L9&gt;100%,100%,X9/L9)</f>
        <v>1</v>
      </c>
      <c r="Z9" s="10"/>
      <c r="AA9" s="35">
        <v>2903922408</v>
      </c>
      <c r="AB9" s="35">
        <v>4199930031</v>
      </c>
      <c r="AC9" s="19">
        <f>+AA9/AB9</f>
        <v>0.69142161573310268</v>
      </c>
      <c r="AD9" s="19">
        <f>IF(AC9/M9&gt;100%,100%,AC9/M9)</f>
        <v>1</v>
      </c>
      <c r="AE9" s="10"/>
      <c r="AF9" s="35">
        <v>2954653686</v>
      </c>
      <c r="AG9" s="35">
        <v>4048567620</v>
      </c>
      <c r="AH9" s="36">
        <f>+AF9/AG9</f>
        <v>0.72980223212870532</v>
      </c>
      <c r="AI9" s="36">
        <f>IF(AH9/N9&gt;100%,100%,AH9/N9)</f>
        <v>1</v>
      </c>
      <c r="AJ9" s="10"/>
      <c r="AK9" s="35">
        <v>3041667665</v>
      </c>
      <c r="AL9" s="35">
        <v>3988638493</v>
      </c>
      <c r="AM9" s="36">
        <f>+AK9/AL9</f>
        <v>0.76258293910016683</v>
      </c>
      <c r="AN9" s="36">
        <f>IF(AM9/O9&gt;100%,100%,AM9/O9)</f>
        <v>1</v>
      </c>
      <c r="AO9" s="10"/>
      <c r="AP9" s="10">
        <f t="shared" si="3"/>
        <v>0.63</v>
      </c>
      <c r="AQ9" s="10"/>
      <c r="AR9" s="10">
        <f t="shared" si="4"/>
        <v>0</v>
      </c>
      <c r="AS9" s="10"/>
    </row>
    <row r="10" spans="1:45" s="16" customFormat="1" ht="174" x14ac:dyDescent="0.35">
      <c r="A10" s="9">
        <v>4</v>
      </c>
      <c r="B10" s="10" t="s">
        <v>36</v>
      </c>
      <c r="C10" s="10" t="s">
        <v>55</v>
      </c>
      <c r="D10" s="11" t="s">
        <v>67</v>
      </c>
      <c r="E10" s="10" t="s">
        <v>68</v>
      </c>
      <c r="F10" s="10" t="s">
        <v>40</v>
      </c>
      <c r="G10" s="10" t="s">
        <v>69</v>
      </c>
      <c r="H10" s="10" t="s">
        <v>70</v>
      </c>
      <c r="I10" s="13" t="s">
        <v>43</v>
      </c>
      <c r="J10" s="10" t="s">
        <v>44</v>
      </c>
      <c r="K10" s="10" t="s">
        <v>45</v>
      </c>
      <c r="L10" s="13">
        <v>0.2</v>
      </c>
      <c r="M10" s="13">
        <v>0.3</v>
      </c>
      <c r="N10" s="43">
        <v>0.6</v>
      </c>
      <c r="O10" s="43">
        <v>0.96</v>
      </c>
      <c r="P10" s="13">
        <v>0.96</v>
      </c>
      <c r="Q10" s="10" t="s">
        <v>60</v>
      </c>
      <c r="R10" s="10" t="s">
        <v>61</v>
      </c>
      <c r="S10" s="10" t="s">
        <v>62</v>
      </c>
      <c r="T10" s="10" t="s">
        <v>49</v>
      </c>
      <c r="U10" s="10" t="s">
        <v>50</v>
      </c>
      <c r="V10" s="20">
        <v>31778958000</v>
      </c>
      <c r="W10" s="20">
        <v>3193417669</v>
      </c>
      <c r="X10" s="19">
        <f>W10/V10</f>
        <v>0.10048843228277025</v>
      </c>
      <c r="Y10" s="19">
        <f>IF(X10/L10&gt;100%,100%,X10/L10)</f>
        <v>0.50244216141385123</v>
      </c>
      <c r="Z10" s="10" t="s">
        <v>71</v>
      </c>
      <c r="AA10" s="35">
        <v>12235708482</v>
      </c>
      <c r="AB10" s="35">
        <v>31778958000</v>
      </c>
      <c r="AC10" s="19">
        <f>+AA10/AB10</f>
        <v>0.38502547761320555</v>
      </c>
      <c r="AD10" s="19">
        <f>IF(AC10/M10&gt;100%,100%,AC10/M10)</f>
        <v>1</v>
      </c>
      <c r="AE10" s="19"/>
      <c r="AF10" s="35">
        <v>18245017478</v>
      </c>
      <c r="AG10" s="35">
        <v>32028958000</v>
      </c>
      <c r="AH10" s="36">
        <f>+AF10/AG10</f>
        <v>0.56964130640778265</v>
      </c>
      <c r="AI10" s="36">
        <f>IF(AH10/N10&gt;100%,100%,AH10/N10)</f>
        <v>0.9494021773463045</v>
      </c>
      <c r="AJ10" s="10"/>
      <c r="AK10" s="35">
        <v>31256933534</v>
      </c>
      <c r="AL10" s="35">
        <v>32332105684</v>
      </c>
      <c r="AM10" s="36">
        <f t="shared" ref="AM10:AM11" si="5">+AK10/AL10</f>
        <v>0.96674599048672338</v>
      </c>
      <c r="AN10" s="36">
        <f t="shared" ref="AN10:AN15" si="6">IF(AM10/O10&gt;100%,100%,AM10/O10)</f>
        <v>1</v>
      </c>
      <c r="AO10" s="10"/>
      <c r="AP10" s="10">
        <f t="shared" si="3"/>
        <v>0.96</v>
      </c>
      <c r="AQ10" s="10"/>
      <c r="AR10" s="10">
        <f t="shared" si="4"/>
        <v>0</v>
      </c>
      <c r="AS10" s="10"/>
    </row>
    <row r="11" spans="1:45" s="16" customFormat="1" ht="174" x14ac:dyDescent="0.35">
      <c r="A11" s="9">
        <v>4</v>
      </c>
      <c r="B11" s="10" t="s">
        <v>36</v>
      </c>
      <c r="C11" s="10" t="s">
        <v>55</v>
      </c>
      <c r="D11" s="11" t="s">
        <v>72</v>
      </c>
      <c r="E11" s="10" t="s">
        <v>116</v>
      </c>
      <c r="F11" s="10" t="s">
        <v>40</v>
      </c>
      <c r="G11" s="10" t="s">
        <v>74</v>
      </c>
      <c r="H11" s="10" t="s">
        <v>75</v>
      </c>
      <c r="I11" s="13" t="s">
        <v>43</v>
      </c>
      <c r="J11" s="10" t="s">
        <v>44</v>
      </c>
      <c r="K11" s="10" t="s">
        <v>45</v>
      </c>
      <c r="L11" s="13">
        <v>0.1</v>
      </c>
      <c r="M11" s="13">
        <v>0.25</v>
      </c>
      <c r="N11" s="43">
        <v>0.35</v>
      </c>
      <c r="O11" s="43">
        <v>0.52</v>
      </c>
      <c r="P11" s="13">
        <v>0.52</v>
      </c>
      <c r="Q11" s="10" t="s">
        <v>60</v>
      </c>
      <c r="R11" s="10" t="s">
        <v>61</v>
      </c>
      <c r="S11" s="10" t="s">
        <v>62</v>
      </c>
      <c r="T11" s="10" t="s">
        <v>49</v>
      </c>
      <c r="U11" s="10" t="s">
        <v>50</v>
      </c>
      <c r="V11" s="20">
        <v>31778958000</v>
      </c>
      <c r="W11" s="20">
        <v>203923140</v>
      </c>
      <c r="X11" s="19">
        <f>W11/V11</f>
        <v>6.4169234246132297E-3</v>
      </c>
      <c r="Y11" s="19">
        <f>IF(X11/L11&gt;100%,100%,X11/L11)</f>
        <v>6.4169234246132287E-2</v>
      </c>
      <c r="Z11" s="10" t="s">
        <v>71</v>
      </c>
      <c r="AA11" s="35">
        <v>2815755116</v>
      </c>
      <c r="AB11" s="35">
        <v>31778958000</v>
      </c>
      <c r="AC11" s="19">
        <f>+AA11/AB11</f>
        <v>8.8604387720956745E-2</v>
      </c>
      <c r="AD11" s="19">
        <f>IF(AC11/M11&gt;100%,100%,AC11/M11)</f>
        <v>0.35441755088382698</v>
      </c>
      <c r="AE11" s="10"/>
      <c r="AF11" s="35">
        <v>8546789289</v>
      </c>
      <c r="AG11" s="35">
        <v>32028958000</v>
      </c>
      <c r="AH11" s="36">
        <f>+AF11/AG11</f>
        <v>0.2668456866127209</v>
      </c>
      <c r="AI11" s="36">
        <f>IF(AH11/N11&gt;100%,100%,AH11/N11)</f>
        <v>0.76241624746491687</v>
      </c>
      <c r="AJ11" s="10"/>
      <c r="AK11" s="35">
        <v>14884301218</v>
      </c>
      <c r="AL11" s="35">
        <v>32332105684</v>
      </c>
      <c r="AM11" s="36">
        <f t="shared" si="5"/>
        <v>0.46035669199750595</v>
      </c>
      <c r="AN11" s="36">
        <f t="shared" si="6"/>
        <v>0.88530133076443451</v>
      </c>
      <c r="AO11" s="10"/>
      <c r="AP11" s="10">
        <f t="shared" si="3"/>
        <v>0.52</v>
      </c>
      <c r="AQ11" s="10"/>
      <c r="AR11" s="10">
        <f t="shared" si="4"/>
        <v>0</v>
      </c>
      <c r="AS11" s="10"/>
    </row>
    <row r="12" spans="1:45" s="16" customFormat="1" ht="217.5" x14ac:dyDescent="0.35">
      <c r="A12" s="9">
        <v>4</v>
      </c>
      <c r="B12" s="10" t="s">
        <v>36</v>
      </c>
      <c r="C12" s="10" t="s">
        <v>55</v>
      </c>
      <c r="D12" s="11" t="s">
        <v>76</v>
      </c>
      <c r="E12" s="10" t="s">
        <v>77</v>
      </c>
      <c r="F12" s="10" t="s">
        <v>78</v>
      </c>
      <c r="G12" s="10" t="s">
        <v>79</v>
      </c>
      <c r="H12" s="10" t="s">
        <v>80</v>
      </c>
      <c r="I12" s="10" t="s">
        <v>43</v>
      </c>
      <c r="J12" s="10" t="s">
        <v>81</v>
      </c>
      <c r="K12" s="10" t="s">
        <v>45</v>
      </c>
      <c r="L12" s="13">
        <v>1</v>
      </c>
      <c r="M12" s="13">
        <v>1</v>
      </c>
      <c r="N12" s="13">
        <v>1</v>
      </c>
      <c r="O12" s="13">
        <v>1</v>
      </c>
      <c r="P12" s="13">
        <v>1</v>
      </c>
      <c r="Q12" s="10" t="s">
        <v>60</v>
      </c>
      <c r="R12" s="10" t="s">
        <v>82</v>
      </c>
      <c r="S12" s="10" t="s">
        <v>83</v>
      </c>
      <c r="T12" s="10" t="s">
        <v>49</v>
      </c>
      <c r="U12" s="10" t="s">
        <v>50</v>
      </c>
      <c r="V12" s="14"/>
      <c r="W12" s="10"/>
      <c r="X12" s="10"/>
      <c r="Y12" s="10"/>
      <c r="Z12" s="10"/>
      <c r="AA12" s="14">
        <v>183</v>
      </c>
      <c r="AB12" s="10">
        <v>198</v>
      </c>
      <c r="AC12" s="55">
        <f>AA12/AB12</f>
        <v>0.9242424242424242</v>
      </c>
      <c r="AD12" s="55">
        <f>AC12/M12</f>
        <v>0.9242424242424242</v>
      </c>
      <c r="AE12" s="10"/>
      <c r="AF12" s="14">
        <v>323</v>
      </c>
      <c r="AG12" s="10">
        <v>364</v>
      </c>
      <c r="AH12" s="12">
        <f>AF12/AG12</f>
        <v>0.88736263736263732</v>
      </c>
      <c r="AI12" s="12">
        <f>AH12/100%</f>
        <v>0.88736263736263732</v>
      </c>
      <c r="AJ12" s="10"/>
      <c r="AK12" s="14">
        <v>503</v>
      </c>
      <c r="AL12" s="10">
        <v>557</v>
      </c>
      <c r="AM12" s="12">
        <f>AK12/AL12</f>
        <v>0.90305206463195686</v>
      </c>
      <c r="AN12" s="36">
        <f t="shared" si="6"/>
        <v>0.90305206463195686</v>
      </c>
      <c r="AO12" s="10"/>
      <c r="AP12" s="10">
        <f t="shared" si="3"/>
        <v>1</v>
      </c>
      <c r="AQ12" s="10"/>
      <c r="AR12" s="10">
        <f t="shared" si="4"/>
        <v>0</v>
      </c>
      <c r="AS12" s="10"/>
    </row>
    <row r="13" spans="1:45" s="16" customFormat="1" ht="246.5" x14ac:dyDescent="0.35">
      <c r="A13" s="9">
        <v>4</v>
      </c>
      <c r="B13" s="10" t="s">
        <v>36</v>
      </c>
      <c r="C13" s="10" t="s">
        <v>55</v>
      </c>
      <c r="D13" s="11" t="s">
        <v>86</v>
      </c>
      <c r="E13" s="10" t="s">
        <v>87</v>
      </c>
      <c r="F13" s="10" t="s">
        <v>78</v>
      </c>
      <c r="G13" s="10" t="s">
        <v>88</v>
      </c>
      <c r="H13" s="10" t="s">
        <v>89</v>
      </c>
      <c r="I13" s="10" t="s">
        <v>43</v>
      </c>
      <c r="J13" s="10" t="s">
        <v>81</v>
      </c>
      <c r="K13" s="10" t="s">
        <v>45</v>
      </c>
      <c r="L13" s="13">
        <v>1</v>
      </c>
      <c r="M13" s="13">
        <v>1</v>
      </c>
      <c r="N13" s="13">
        <v>1</v>
      </c>
      <c r="O13" s="13">
        <v>1</v>
      </c>
      <c r="P13" s="13">
        <v>1</v>
      </c>
      <c r="Q13" s="10" t="s">
        <v>60</v>
      </c>
      <c r="R13" s="10" t="s">
        <v>82</v>
      </c>
      <c r="S13" s="10" t="s">
        <v>90</v>
      </c>
      <c r="T13" s="10" t="s">
        <v>49</v>
      </c>
      <c r="U13" s="10" t="s">
        <v>50</v>
      </c>
      <c r="V13" s="14">
        <v>21</v>
      </c>
      <c r="W13" s="10">
        <v>118</v>
      </c>
      <c r="X13" s="46">
        <f>(V13/W13)*100</f>
        <v>17.796610169491526</v>
      </c>
      <c r="Y13" s="19">
        <f>IF(V13/W13&gt;100%,100%,V13/W13)</f>
        <v>0.17796610169491525</v>
      </c>
      <c r="Z13" s="10"/>
      <c r="AA13" s="14">
        <v>168</v>
      </c>
      <c r="AB13" s="10">
        <v>197</v>
      </c>
      <c r="AC13" s="55">
        <f>AA13/AB13</f>
        <v>0.85279187817258884</v>
      </c>
      <c r="AD13" s="55">
        <f>AC13/M13</f>
        <v>0.85279187817258884</v>
      </c>
      <c r="AE13" s="10"/>
      <c r="AF13" s="14">
        <v>275</v>
      </c>
      <c r="AG13" s="10">
        <v>310</v>
      </c>
      <c r="AH13" s="12">
        <f>AF13/AG13</f>
        <v>0.88709677419354838</v>
      </c>
      <c r="AI13" s="12">
        <f>AH13/100%</f>
        <v>0.88709677419354838</v>
      </c>
      <c r="AJ13" s="10" t="s">
        <v>91</v>
      </c>
      <c r="AK13" s="88">
        <v>445</v>
      </c>
      <c r="AL13" s="53">
        <v>499</v>
      </c>
      <c r="AM13" s="68">
        <f>AK13/AL13</f>
        <v>0.89178356713426854</v>
      </c>
      <c r="AN13" s="36">
        <f t="shared" si="6"/>
        <v>0.89178356713426854</v>
      </c>
      <c r="AO13" s="10"/>
      <c r="AP13" s="10">
        <f t="shared" si="3"/>
        <v>1</v>
      </c>
      <c r="AQ13" s="10"/>
      <c r="AR13" s="10">
        <f t="shared" si="4"/>
        <v>0</v>
      </c>
      <c r="AS13" s="10"/>
    </row>
    <row r="14" spans="1:45" s="16" customFormat="1" ht="130.5" x14ac:dyDescent="0.35">
      <c r="A14" s="9">
        <v>4</v>
      </c>
      <c r="B14" s="10" t="s">
        <v>36</v>
      </c>
      <c r="C14" s="10" t="s">
        <v>55</v>
      </c>
      <c r="D14" s="11" t="s">
        <v>92</v>
      </c>
      <c r="E14" s="10" t="s">
        <v>93</v>
      </c>
      <c r="F14" s="10" t="s">
        <v>78</v>
      </c>
      <c r="G14" s="10" t="s">
        <v>94</v>
      </c>
      <c r="H14" s="10" t="s">
        <v>95</v>
      </c>
      <c r="I14" s="10" t="s">
        <v>43</v>
      </c>
      <c r="J14" s="10" t="s">
        <v>81</v>
      </c>
      <c r="K14" s="10" t="s">
        <v>45</v>
      </c>
      <c r="L14" s="13">
        <v>0.9</v>
      </c>
      <c r="M14" s="13">
        <v>0.9</v>
      </c>
      <c r="N14" s="13">
        <v>0.9</v>
      </c>
      <c r="O14" s="13">
        <v>0.9</v>
      </c>
      <c r="P14" s="13">
        <v>0.9</v>
      </c>
      <c r="Q14" s="10" t="s">
        <v>60</v>
      </c>
      <c r="R14" s="10" t="s">
        <v>96</v>
      </c>
      <c r="S14" s="10" t="s">
        <v>90</v>
      </c>
      <c r="T14" s="10" t="s">
        <v>49</v>
      </c>
      <c r="U14" s="10" t="s">
        <v>97</v>
      </c>
      <c r="V14" s="14"/>
      <c r="W14" s="10"/>
      <c r="X14" s="10"/>
      <c r="Y14" s="10"/>
      <c r="Z14" s="10"/>
      <c r="AA14" s="14">
        <v>27</v>
      </c>
      <c r="AB14" s="10">
        <v>27</v>
      </c>
      <c r="AC14" s="55">
        <f>AA14/AB14</f>
        <v>1</v>
      </c>
      <c r="AD14" s="55">
        <f>AC14/M14</f>
        <v>1.1111111111111112</v>
      </c>
      <c r="AE14" s="53"/>
      <c r="AF14" s="14">
        <v>27</v>
      </c>
      <c r="AG14" s="10">
        <v>27</v>
      </c>
      <c r="AH14" s="12">
        <f>AF14/AG14</f>
        <v>1</v>
      </c>
      <c r="AI14" s="12">
        <f>AH14/100%</f>
        <v>1</v>
      </c>
      <c r="AJ14" s="10" t="s">
        <v>98</v>
      </c>
      <c r="AK14" s="67">
        <v>27</v>
      </c>
      <c r="AL14" s="53">
        <v>27</v>
      </c>
      <c r="AM14" s="68">
        <f>AK14/AL14</f>
        <v>1</v>
      </c>
      <c r="AN14" s="36">
        <f t="shared" si="6"/>
        <v>1</v>
      </c>
      <c r="AO14" s="10"/>
      <c r="AP14" s="10">
        <f t="shared" si="3"/>
        <v>0.9</v>
      </c>
      <c r="AQ14" s="10"/>
      <c r="AR14" s="10">
        <f t="shared" si="4"/>
        <v>0</v>
      </c>
      <c r="AS14" s="10"/>
    </row>
    <row r="15" spans="1:45" s="16" customFormat="1" ht="87" x14ac:dyDescent="0.35">
      <c r="A15" s="9">
        <v>4</v>
      </c>
      <c r="B15" s="10" t="s">
        <v>36</v>
      </c>
      <c r="C15" s="10" t="s">
        <v>55</v>
      </c>
      <c r="D15" s="11" t="s">
        <v>99</v>
      </c>
      <c r="E15" s="10" t="s">
        <v>100</v>
      </c>
      <c r="F15" s="10" t="s">
        <v>78</v>
      </c>
      <c r="G15" s="10" t="s">
        <v>94</v>
      </c>
      <c r="H15" s="10" t="s">
        <v>101</v>
      </c>
      <c r="I15" s="10" t="s">
        <v>43</v>
      </c>
      <c r="J15" s="10" t="s">
        <v>44</v>
      </c>
      <c r="K15" s="10" t="s">
        <v>45</v>
      </c>
      <c r="L15" s="13">
        <v>0</v>
      </c>
      <c r="M15" s="13">
        <v>0</v>
      </c>
      <c r="N15" s="13">
        <v>0</v>
      </c>
      <c r="O15" s="13">
        <v>1</v>
      </c>
      <c r="P15" s="13">
        <v>1</v>
      </c>
      <c r="Q15" s="10" t="s">
        <v>60</v>
      </c>
      <c r="R15" s="54" t="s">
        <v>96</v>
      </c>
      <c r="S15" s="54" t="s">
        <v>90</v>
      </c>
      <c r="T15" s="54" t="s">
        <v>49</v>
      </c>
      <c r="U15" s="54" t="s">
        <v>97</v>
      </c>
      <c r="V15" s="14"/>
      <c r="W15" s="10"/>
      <c r="X15" s="10"/>
      <c r="Y15" s="10"/>
      <c r="Z15" s="10"/>
      <c r="AA15" s="14">
        <f t="shared" si="0"/>
        <v>0</v>
      </c>
      <c r="AB15" s="10"/>
      <c r="AC15" s="10" t="e">
        <f t="shared" ref="AC15" si="7">IF(AB15/AA15&gt;100%,100%,AB15/AA15)</f>
        <v>#DIV/0!</v>
      </c>
      <c r="AD15" s="10"/>
      <c r="AE15" s="10"/>
      <c r="AF15" s="14"/>
      <c r="AG15" s="10"/>
      <c r="AH15" s="10" t="e">
        <f t="shared" ref="AH15" si="8">IF(AG15/AF15&gt;100%,100%,AG15/AF15)</f>
        <v>#DIV/0!</v>
      </c>
      <c r="AI15" s="10"/>
      <c r="AJ15" s="10" t="s">
        <v>102</v>
      </c>
      <c r="AK15" s="14">
        <v>29</v>
      </c>
      <c r="AL15" s="10">
        <v>29</v>
      </c>
      <c r="AM15" s="56">
        <f>+AK15/AL15</f>
        <v>1</v>
      </c>
      <c r="AN15" s="36">
        <f t="shared" si="6"/>
        <v>1</v>
      </c>
      <c r="AO15" s="10"/>
      <c r="AP15" s="10">
        <f t="shared" si="3"/>
        <v>1</v>
      </c>
      <c r="AQ15" s="10"/>
      <c r="AR15" s="10">
        <f t="shared" si="4"/>
        <v>0</v>
      </c>
      <c r="AS15" s="10"/>
    </row>
  </sheetData>
  <mergeCells count="12">
    <mergeCell ref="A1:K1"/>
    <mergeCell ref="L1:P1"/>
    <mergeCell ref="A2:K2"/>
    <mergeCell ref="A4:B5"/>
    <mergeCell ref="C4:C6"/>
    <mergeCell ref="D4:F5"/>
    <mergeCell ref="G4:Q5"/>
    <mergeCell ref="R4:U5"/>
    <mergeCell ref="V4:Z5"/>
    <mergeCell ref="AA4:AE5"/>
    <mergeCell ref="AF4:AJ5"/>
    <mergeCell ref="AK4:AO5"/>
  </mergeCells>
  <dataValidations count="1">
    <dataValidation allowBlank="1" showInputMessage="1" showErrorMessage="1" error="Escriba un texto " promptTitle="Cualquier contenido" sqref="F6 F3" xr:uid="{256DAD44-3D09-4795-AE28-DDB1C1D11AA3}"/>
  </dataValidation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F2B3AE-6ED0-4E4B-86AE-2EE65A0A7F36}">
  <sheetPr>
    <tabColor rgb="FF00B050"/>
  </sheetPr>
  <dimension ref="A1:AS15"/>
  <sheetViews>
    <sheetView topLeftCell="E4" workbookViewId="0">
      <pane xSplit="1" ySplit="3" topLeftCell="AK12" activePane="bottomRight" state="frozen"/>
      <selection pane="topRight"/>
      <selection pane="bottomLeft"/>
      <selection pane="bottomRight" activeCell="AM13" sqref="AM13"/>
    </sheetView>
  </sheetViews>
  <sheetFormatPr baseColWidth="10" defaultColWidth="10.81640625" defaultRowHeight="14.5" x14ac:dyDescent="0.35"/>
  <cols>
    <col min="1" max="1" width="4.1796875" style="4" customWidth="1"/>
    <col min="2" max="2" width="25.54296875" style="4" customWidth="1"/>
    <col min="3" max="3" width="13.81640625" style="4" customWidth="1"/>
    <col min="4" max="4" width="8.1796875" style="4" customWidth="1"/>
    <col min="5" max="5" width="44.26953125" style="4" bestFit="1" customWidth="1"/>
    <col min="6" max="6" width="10.81640625" style="4"/>
    <col min="7" max="7" width="24.453125" style="4" customWidth="1"/>
    <col min="8" max="8" width="23.54296875" style="4" customWidth="1"/>
    <col min="9" max="9" width="10" style="4" customWidth="1"/>
    <col min="10" max="10" width="18.453125" style="4" customWidth="1"/>
    <col min="11" max="11" width="15.81640625" style="4" customWidth="1"/>
    <col min="12" max="15" width="7.26953125" style="4" customWidth="1"/>
    <col min="16" max="16" width="11.81640625" style="4" customWidth="1"/>
    <col min="17" max="17" width="10.7265625" style="4" customWidth="1"/>
    <col min="18" max="18" width="14.7265625" style="4" customWidth="1"/>
    <col min="19" max="19" width="11" style="4" customWidth="1"/>
    <col min="20" max="20" width="18.453125" style="4" customWidth="1"/>
    <col min="21" max="21" width="25.453125" style="4" customWidth="1"/>
    <col min="22" max="25" width="15.7265625" style="4" hidden="1" customWidth="1"/>
    <col min="26" max="26" width="30.7265625" style="4" hidden="1" customWidth="1"/>
    <col min="27" max="29" width="16.54296875" style="4" hidden="1" customWidth="1"/>
    <col min="30" max="30" width="16.26953125" style="4" hidden="1" customWidth="1"/>
    <col min="31" max="31" width="62.81640625" style="4" hidden="1" customWidth="1"/>
    <col min="32" max="33" width="16.54296875" style="4" customWidth="1"/>
    <col min="34" max="35" width="8.81640625" style="4" customWidth="1"/>
    <col min="36" max="36" width="58.26953125" style="4" customWidth="1"/>
    <col min="37" max="38" width="22" style="4" customWidth="1"/>
    <col min="39" max="39" width="16.54296875" style="4" customWidth="1"/>
    <col min="40" max="40" width="34.81640625" style="4" customWidth="1"/>
    <col min="41" max="43" width="16.54296875" style="4" customWidth="1"/>
    <col min="44" max="44" width="21.54296875" style="4" customWidth="1"/>
    <col min="45" max="45" width="39.453125" style="4" customWidth="1"/>
    <col min="46" max="16384" width="10.81640625" style="4"/>
  </cols>
  <sheetData>
    <row r="1" spans="1:45" s="1" customFormat="1" ht="70.5" customHeight="1" x14ac:dyDescent="0.35">
      <c r="A1" s="92" t="s">
        <v>148</v>
      </c>
      <c r="B1" s="93"/>
      <c r="C1" s="93"/>
      <c r="D1" s="93"/>
      <c r="E1" s="93"/>
      <c r="F1" s="93"/>
      <c r="G1" s="93"/>
      <c r="H1" s="93"/>
      <c r="I1" s="93"/>
      <c r="J1" s="93"/>
      <c r="K1" s="93"/>
      <c r="L1" s="94"/>
      <c r="M1" s="94"/>
      <c r="N1" s="94"/>
      <c r="O1" s="94"/>
      <c r="P1" s="94"/>
    </row>
    <row r="2" spans="1:45" s="18" customFormat="1" ht="23.5" customHeight="1" x14ac:dyDescent="0.35">
      <c r="A2" s="92" t="s">
        <v>1</v>
      </c>
      <c r="B2" s="92"/>
      <c r="C2" s="92"/>
      <c r="D2" s="92"/>
      <c r="E2" s="92"/>
      <c r="F2" s="92"/>
      <c r="G2" s="92"/>
      <c r="H2" s="92"/>
      <c r="I2" s="92"/>
      <c r="J2" s="92"/>
      <c r="K2" s="92"/>
      <c r="L2" s="17"/>
      <c r="M2" s="17"/>
      <c r="N2" s="17"/>
      <c r="O2" s="17"/>
      <c r="P2" s="17"/>
    </row>
    <row r="3" spans="1:45" s="1" customFormat="1" x14ac:dyDescent="0.35"/>
    <row r="4" spans="1:45" ht="14.5" customHeight="1" x14ac:dyDescent="0.35">
      <c r="A4" s="95" t="s">
        <v>2</v>
      </c>
      <c r="B4" s="95"/>
      <c r="C4" s="95" t="s">
        <v>3</v>
      </c>
      <c r="D4" s="95" t="s">
        <v>4</v>
      </c>
      <c r="E4" s="95"/>
      <c r="F4" s="95"/>
      <c r="G4" s="96" t="s">
        <v>5</v>
      </c>
      <c r="H4" s="96"/>
      <c r="I4" s="96"/>
      <c r="J4" s="96"/>
      <c r="K4" s="96"/>
      <c r="L4" s="96"/>
      <c r="M4" s="96"/>
      <c r="N4" s="96"/>
      <c r="O4" s="96"/>
      <c r="P4" s="96"/>
      <c r="Q4" s="96"/>
      <c r="R4" s="95" t="s">
        <v>6</v>
      </c>
      <c r="S4" s="95"/>
      <c r="T4" s="95"/>
      <c r="U4" s="95"/>
      <c r="V4" s="97" t="s">
        <v>7</v>
      </c>
      <c r="W4" s="98"/>
      <c r="X4" s="98"/>
      <c r="Y4" s="98"/>
      <c r="Z4" s="99"/>
      <c r="AA4" s="103" t="s">
        <v>8</v>
      </c>
      <c r="AB4" s="104"/>
      <c r="AC4" s="104"/>
      <c r="AD4" s="104"/>
      <c r="AE4" s="105"/>
      <c r="AF4" s="109" t="s">
        <v>9</v>
      </c>
      <c r="AG4" s="110"/>
      <c r="AH4" s="110"/>
      <c r="AI4" s="110"/>
      <c r="AJ4" s="111"/>
      <c r="AK4" s="115" t="s">
        <v>10</v>
      </c>
      <c r="AL4" s="116"/>
      <c r="AM4" s="116"/>
      <c r="AN4" s="116"/>
      <c r="AO4" s="117"/>
    </row>
    <row r="5" spans="1:45" ht="14.5" customHeight="1" x14ac:dyDescent="0.35">
      <c r="A5" s="95"/>
      <c r="B5" s="95"/>
      <c r="C5" s="95"/>
      <c r="D5" s="95"/>
      <c r="E5" s="95"/>
      <c r="F5" s="95"/>
      <c r="G5" s="96"/>
      <c r="H5" s="96"/>
      <c r="I5" s="96"/>
      <c r="J5" s="96"/>
      <c r="K5" s="96"/>
      <c r="L5" s="96"/>
      <c r="M5" s="96"/>
      <c r="N5" s="96"/>
      <c r="O5" s="96"/>
      <c r="P5" s="96"/>
      <c r="Q5" s="96"/>
      <c r="R5" s="95"/>
      <c r="S5" s="95"/>
      <c r="T5" s="95"/>
      <c r="U5" s="95"/>
      <c r="V5" s="100"/>
      <c r="W5" s="101"/>
      <c r="X5" s="101"/>
      <c r="Y5" s="101"/>
      <c r="Z5" s="102"/>
      <c r="AA5" s="106"/>
      <c r="AB5" s="107"/>
      <c r="AC5" s="107"/>
      <c r="AD5" s="107"/>
      <c r="AE5" s="108"/>
      <c r="AF5" s="112"/>
      <c r="AG5" s="113"/>
      <c r="AH5" s="113"/>
      <c r="AI5" s="113"/>
      <c r="AJ5" s="114"/>
      <c r="AK5" s="118"/>
      <c r="AL5" s="119"/>
      <c r="AM5" s="119"/>
      <c r="AN5" s="119"/>
      <c r="AO5" s="120"/>
    </row>
    <row r="6" spans="1:45" ht="58" x14ac:dyDescent="0.35">
      <c r="A6" s="2" t="s">
        <v>11</v>
      </c>
      <c r="B6" s="2" t="s">
        <v>12</v>
      </c>
      <c r="C6" s="95"/>
      <c r="D6" s="2" t="s">
        <v>13</v>
      </c>
      <c r="E6" s="2" t="s">
        <v>14</v>
      </c>
      <c r="F6" s="2" t="s">
        <v>15</v>
      </c>
      <c r="G6" s="3" t="s">
        <v>16</v>
      </c>
      <c r="H6" s="3" t="s">
        <v>17</v>
      </c>
      <c r="I6" s="3" t="s">
        <v>18</v>
      </c>
      <c r="J6" s="3" t="s">
        <v>19</v>
      </c>
      <c r="K6" s="3" t="s">
        <v>20</v>
      </c>
      <c r="L6" s="3" t="s">
        <v>21</v>
      </c>
      <c r="M6" s="3" t="s">
        <v>22</v>
      </c>
      <c r="N6" s="3" t="s">
        <v>23</v>
      </c>
      <c r="O6" s="3" t="s">
        <v>24</v>
      </c>
      <c r="P6" s="3" t="s">
        <v>25</v>
      </c>
      <c r="Q6" s="3" t="s">
        <v>26</v>
      </c>
      <c r="R6" s="2" t="s">
        <v>27</v>
      </c>
      <c r="S6" s="2" t="s">
        <v>28</v>
      </c>
      <c r="T6" s="2" t="s">
        <v>29</v>
      </c>
      <c r="U6" s="2" t="s">
        <v>30</v>
      </c>
      <c r="V6" s="5" t="s">
        <v>31</v>
      </c>
      <c r="W6" s="5" t="s">
        <v>32</v>
      </c>
      <c r="X6" s="5" t="s">
        <v>33</v>
      </c>
      <c r="Y6" s="5" t="s">
        <v>34</v>
      </c>
      <c r="Z6" s="5" t="s">
        <v>35</v>
      </c>
      <c r="AA6" s="6" t="s">
        <v>31</v>
      </c>
      <c r="AB6" s="6" t="s">
        <v>32</v>
      </c>
      <c r="AC6" s="6" t="s">
        <v>33</v>
      </c>
      <c r="AD6" s="6" t="s">
        <v>34</v>
      </c>
      <c r="AE6" s="6" t="s">
        <v>35</v>
      </c>
      <c r="AF6" s="7" t="s">
        <v>31</v>
      </c>
      <c r="AG6" s="7" t="s">
        <v>32</v>
      </c>
      <c r="AH6" s="7" t="s">
        <v>33</v>
      </c>
      <c r="AI6" s="7" t="s">
        <v>34</v>
      </c>
      <c r="AJ6" s="7" t="s">
        <v>35</v>
      </c>
      <c r="AK6" s="8" t="s">
        <v>31</v>
      </c>
      <c r="AL6" s="8" t="s">
        <v>32</v>
      </c>
      <c r="AM6" s="8" t="s">
        <v>33</v>
      </c>
      <c r="AN6" s="8" t="s">
        <v>34</v>
      </c>
      <c r="AO6" s="8" t="s">
        <v>35</v>
      </c>
    </row>
    <row r="7" spans="1:45" s="16" customFormat="1" ht="101.5" x14ac:dyDescent="0.35">
      <c r="A7" s="9">
        <v>4</v>
      </c>
      <c r="B7" s="10" t="s">
        <v>36</v>
      </c>
      <c r="C7" s="10" t="s">
        <v>37</v>
      </c>
      <c r="D7" s="11" t="s">
        <v>38</v>
      </c>
      <c r="E7" s="10" t="s">
        <v>114</v>
      </c>
      <c r="F7" s="10" t="s">
        <v>40</v>
      </c>
      <c r="G7" s="10" t="s">
        <v>41</v>
      </c>
      <c r="H7" s="10" t="s">
        <v>42</v>
      </c>
      <c r="I7" s="12" t="s">
        <v>43</v>
      </c>
      <c r="J7" s="10" t="s">
        <v>44</v>
      </c>
      <c r="K7" s="10" t="s">
        <v>45</v>
      </c>
      <c r="L7" s="13">
        <v>0</v>
      </c>
      <c r="M7" s="13">
        <v>0</v>
      </c>
      <c r="N7" s="13">
        <v>0</v>
      </c>
      <c r="O7" s="13">
        <v>0.75</v>
      </c>
      <c r="P7" s="13">
        <v>0.75</v>
      </c>
      <c r="Q7" s="10" t="s">
        <v>46</v>
      </c>
      <c r="R7" s="10" t="s">
        <v>47</v>
      </c>
      <c r="S7" s="10" t="s">
        <v>48</v>
      </c>
      <c r="T7" s="10" t="s">
        <v>49</v>
      </c>
      <c r="U7" s="25" t="s">
        <v>50</v>
      </c>
      <c r="V7" s="81"/>
      <c r="W7" s="25"/>
      <c r="X7" s="25"/>
      <c r="Y7" s="25"/>
      <c r="Z7" s="25" t="s">
        <v>51</v>
      </c>
      <c r="AA7" s="81">
        <f t="shared" ref="AA7:AA15" si="0">M7</f>
        <v>0</v>
      </c>
      <c r="AB7" s="25"/>
      <c r="AC7" s="83"/>
      <c r="AD7" s="25"/>
      <c r="AE7" s="25" t="s">
        <v>115</v>
      </c>
      <c r="AF7" s="81">
        <f t="shared" ref="AF7:AF15" si="1">N7</f>
        <v>0</v>
      </c>
      <c r="AG7" s="25"/>
      <c r="AH7" s="25" t="e">
        <f>IF(AG7/AF7&gt;100%,100%,AG7/AF7)</f>
        <v>#DIV/0!</v>
      </c>
      <c r="AI7" s="25"/>
      <c r="AJ7" s="25" t="s">
        <v>53</v>
      </c>
      <c r="AK7" s="81" t="s">
        <v>54</v>
      </c>
      <c r="AL7" s="81" t="s">
        <v>54</v>
      </c>
      <c r="AM7" s="75">
        <v>0.70199999999999996</v>
      </c>
      <c r="AN7" s="36">
        <f>IF(AM7/O7&gt;100%,100%,AM7/O7)</f>
        <v>0.93599999999999994</v>
      </c>
      <c r="AO7" s="10"/>
      <c r="AP7" s="10">
        <f t="shared" ref="AP7:AP15" si="2">P7</f>
        <v>0.75</v>
      </c>
      <c r="AQ7" s="10"/>
      <c r="AR7" s="10">
        <f>IF(AQ7/AP7&gt;100%,100%,AQ7/AP7)</f>
        <v>0</v>
      </c>
      <c r="AS7" s="10"/>
    </row>
    <row r="8" spans="1:45" s="16" customFormat="1" ht="87" x14ac:dyDescent="0.35">
      <c r="A8" s="9">
        <v>4</v>
      </c>
      <c r="B8" s="10" t="s">
        <v>36</v>
      </c>
      <c r="C8" s="10" t="s">
        <v>55</v>
      </c>
      <c r="D8" s="11" t="s">
        <v>56</v>
      </c>
      <c r="E8" s="10" t="s">
        <v>106</v>
      </c>
      <c r="F8" s="10" t="s">
        <v>40</v>
      </c>
      <c r="G8" s="10" t="s">
        <v>58</v>
      </c>
      <c r="H8" s="10" t="s">
        <v>59</v>
      </c>
      <c r="I8" s="10" t="s">
        <v>43</v>
      </c>
      <c r="J8" s="10" t="s">
        <v>44</v>
      </c>
      <c r="K8" s="10" t="s">
        <v>45</v>
      </c>
      <c r="L8" s="13">
        <v>0.14000000000000001</v>
      </c>
      <c r="M8" s="13">
        <v>0.27</v>
      </c>
      <c r="N8" s="13">
        <v>0.45</v>
      </c>
      <c r="O8" s="13">
        <v>0.65</v>
      </c>
      <c r="P8" s="13">
        <v>0.65</v>
      </c>
      <c r="Q8" s="10" t="s">
        <v>60</v>
      </c>
      <c r="R8" s="10" t="s">
        <v>61</v>
      </c>
      <c r="S8" s="10" t="s">
        <v>62</v>
      </c>
      <c r="T8" s="10" t="s">
        <v>49</v>
      </c>
      <c r="U8" s="10" t="s">
        <v>50</v>
      </c>
      <c r="V8" s="20">
        <v>7094478422</v>
      </c>
      <c r="W8" s="20">
        <v>20238192370</v>
      </c>
      <c r="X8" s="19">
        <f>+V8/W8</f>
        <v>0.35054901605325534</v>
      </c>
      <c r="Y8" s="19">
        <f>IF(X8/L8&gt;100%,100%,X8/L8)</f>
        <v>1</v>
      </c>
      <c r="Z8" s="10"/>
      <c r="AA8" s="35">
        <v>10543425799</v>
      </c>
      <c r="AB8" s="35">
        <v>20238192370</v>
      </c>
      <c r="AC8" s="19">
        <f>+AA8/AB8</f>
        <v>0.52096677441553541</v>
      </c>
      <c r="AD8" s="19">
        <f>IF(AC8/M8&gt;100%,100%,AC8/M8)</f>
        <v>1</v>
      </c>
      <c r="AE8" s="10"/>
      <c r="AF8" s="35">
        <v>14456475790</v>
      </c>
      <c r="AG8" s="35">
        <v>19897232066</v>
      </c>
      <c r="AH8" s="36">
        <f>+AF8/AG8</f>
        <v>0.72655712825016217</v>
      </c>
      <c r="AI8" s="36">
        <f>IF(AH8/N8&gt;100%,100%,AH8/N8)</f>
        <v>1</v>
      </c>
      <c r="AJ8" s="10"/>
      <c r="AK8" s="35">
        <v>17585952505</v>
      </c>
      <c r="AL8" s="35">
        <v>19870425974</v>
      </c>
      <c r="AM8" s="36">
        <f>+AK8/AL8</f>
        <v>0.88503147984903885</v>
      </c>
      <c r="AN8" s="36">
        <f>IF(AM8/O8&gt;100%,100%,AM8/O8)</f>
        <v>1</v>
      </c>
      <c r="AO8" s="10"/>
      <c r="AP8" s="10">
        <f t="shared" si="2"/>
        <v>0.65</v>
      </c>
      <c r="AQ8" s="10"/>
      <c r="AR8" s="10">
        <f t="shared" ref="AR8:AR15" si="3">IF(AQ8/AP8&gt;100%,100%,AQ8/AP8)</f>
        <v>0</v>
      </c>
      <c r="AS8" s="10"/>
    </row>
    <row r="9" spans="1:45" s="16" customFormat="1" ht="87" x14ac:dyDescent="0.35">
      <c r="A9" s="9">
        <v>4</v>
      </c>
      <c r="B9" s="10" t="s">
        <v>36</v>
      </c>
      <c r="C9" s="10" t="s">
        <v>55</v>
      </c>
      <c r="D9" s="11" t="s">
        <v>63</v>
      </c>
      <c r="E9" s="10" t="s">
        <v>64</v>
      </c>
      <c r="F9" s="10" t="s">
        <v>40</v>
      </c>
      <c r="G9" s="10" t="s">
        <v>65</v>
      </c>
      <c r="H9" s="10" t="s">
        <v>66</v>
      </c>
      <c r="I9" s="10" t="s">
        <v>43</v>
      </c>
      <c r="J9" s="10" t="s">
        <v>44</v>
      </c>
      <c r="K9" s="10" t="s">
        <v>45</v>
      </c>
      <c r="L9" s="13">
        <v>0.12</v>
      </c>
      <c r="M9" s="13">
        <v>0.25</v>
      </c>
      <c r="N9" s="13">
        <v>0.43</v>
      </c>
      <c r="O9" s="13">
        <v>0.63</v>
      </c>
      <c r="P9" s="13">
        <v>0.63</v>
      </c>
      <c r="Q9" s="10" t="s">
        <v>60</v>
      </c>
      <c r="R9" s="10" t="s">
        <v>61</v>
      </c>
      <c r="S9" s="10" t="s">
        <v>62</v>
      </c>
      <c r="T9" s="10" t="s">
        <v>49</v>
      </c>
      <c r="U9" s="10" t="s">
        <v>50</v>
      </c>
      <c r="V9" s="20">
        <v>3161700715</v>
      </c>
      <c r="W9" s="20">
        <v>6538633636</v>
      </c>
      <c r="X9" s="19">
        <f>+V9/W9</f>
        <v>0.48354149980089206</v>
      </c>
      <c r="Y9" s="19">
        <f>IF(X9/L9&gt;100%,100%,X9/L9)</f>
        <v>1</v>
      </c>
      <c r="Z9" s="10"/>
      <c r="AA9" s="35">
        <v>4100052115</v>
      </c>
      <c r="AB9" s="35">
        <v>6535873297</v>
      </c>
      <c r="AC9" s="19">
        <f>+AA9/AB9</f>
        <v>0.62731511592826394</v>
      </c>
      <c r="AD9" s="19">
        <f>IF(AC9/M9&gt;100%,100%,AC9/M9)</f>
        <v>1</v>
      </c>
      <c r="AE9" s="10"/>
      <c r="AF9" s="35">
        <v>4916442669</v>
      </c>
      <c r="AG9" s="35">
        <v>6317171389</v>
      </c>
      <c r="AH9" s="36">
        <f>+AF9/AG9</f>
        <v>0.77826646868579996</v>
      </c>
      <c r="AI9" s="36">
        <f>IF(AH9/N9&gt;100%,100%,AH9/N9)</f>
        <v>1</v>
      </c>
      <c r="AJ9" s="10"/>
      <c r="AK9" s="35">
        <v>5202223431</v>
      </c>
      <c r="AL9" s="35">
        <v>6311263511</v>
      </c>
      <c r="AM9" s="36">
        <f>+AK9/AL9</f>
        <v>0.82427606166862832</v>
      </c>
      <c r="AN9" s="36">
        <f>IF(AM9/O9&gt;100%,100%,AM9/O9)</f>
        <v>1</v>
      </c>
      <c r="AO9" s="10"/>
      <c r="AP9" s="10">
        <f t="shared" si="2"/>
        <v>0.63</v>
      </c>
      <c r="AQ9" s="10"/>
      <c r="AR9" s="10">
        <f t="shared" si="3"/>
        <v>0</v>
      </c>
      <c r="AS9" s="10"/>
    </row>
    <row r="10" spans="1:45" s="16" customFormat="1" ht="174" x14ac:dyDescent="0.35">
      <c r="A10" s="9">
        <v>4</v>
      </c>
      <c r="B10" s="10" t="s">
        <v>36</v>
      </c>
      <c r="C10" s="10" t="s">
        <v>55</v>
      </c>
      <c r="D10" s="11" t="s">
        <v>67</v>
      </c>
      <c r="E10" s="10" t="s">
        <v>68</v>
      </c>
      <c r="F10" s="10" t="s">
        <v>40</v>
      </c>
      <c r="G10" s="10" t="s">
        <v>69</v>
      </c>
      <c r="H10" s="10" t="s">
        <v>70</v>
      </c>
      <c r="I10" s="13" t="s">
        <v>43</v>
      </c>
      <c r="J10" s="10" t="s">
        <v>44</v>
      </c>
      <c r="K10" s="10" t="s">
        <v>45</v>
      </c>
      <c r="L10" s="13">
        <v>0.2</v>
      </c>
      <c r="M10" s="13">
        <v>0.3</v>
      </c>
      <c r="N10" s="43">
        <v>0.6</v>
      </c>
      <c r="O10" s="43">
        <v>0.96</v>
      </c>
      <c r="P10" s="13">
        <v>0.96</v>
      </c>
      <c r="Q10" s="10" t="s">
        <v>60</v>
      </c>
      <c r="R10" s="10" t="s">
        <v>61</v>
      </c>
      <c r="S10" s="10" t="s">
        <v>62</v>
      </c>
      <c r="T10" s="10" t="s">
        <v>49</v>
      </c>
      <c r="U10" s="10" t="s">
        <v>50</v>
      </c>
      <c r="V10" s="20">
        <v>53411123000</v>
      </c>
      <c r="W10" s="20">
        <v>6984795101</v>
      </c>
      <c r="X10" s="19">
        <f>W10/V10</f>
        <v>0.13077416666562131</v>
      </c>
      <c r="Y10" s="19">
        <f>IF(X10/L10&gt;100%,100%,X10/L10)</f>
        <v>0.65387083332810647</v>
      </c>
      <c r="Z10" s="10" t="s">
        <v>71</v>
      </c>
      <c r="AA10" s="35">
        <v>23048261302</v>
      </c>
      <c r="AB10" s="35">
        <v>53411123000</v>
      </c>
      <c r="AC10" s="19">
        <f>+AA10/AB10</f>
        <v>0.43152549520443523</v>
      </c>
      <c r="AD10" s="19">
        <f>IF(AC10/M10&gt;100%,100%,AC10/M10)</f>
        <v>1</v>
      </c>
      <c r="AE10" s="10"/>
      <c r="AF10" s="35">
        <v>31976014757</v>
      </c>
      <c r="AG10" s="35">
        <v>53661123000</v>
      </c>
      <c r="AH10" s="36">
        <f>+AF10/AG10</f>
        <v>0.59588791604305413</v>
      </c>
      <c r="AI10" s="36">
        <f>IF(AH10/N10&gt;100%,100%,AH10/N10)</f>
        <v>0.99314652673842363</v>
      </c>
      <c r="AJ10" s="10"/>
      <c r="AK10" s="35">
        <v>53318412631</v>
      </c>
      <c r="AL10" s="35">
        <v>54220253810</v>
      </c>
      <c r="AM10" s="36">
        <f t="shared" ref="AM10:AM11" si="4">+AK10/AL10</f>
        <v>0.98336707935451106</v>
      </c>
      <c r="AN10" s="36">
        <f t="shared" ref="AN10:AN11" si="5">IF(AM10/O10&gt;100%,100%,AM10/O10)</f>
        <v>1</v>
      </c>
      <c r="AO10" s="10"/>
      <c r="AP10" s="10">
        <f t="shared" si="2"/>
        <v>0.96</v>
      </c>
      <c r="AQ10" s="10"/>
      <c r="AR10" s="10">
        <f t="shared" si="3"/>
        <v>0</v>
      </c>
      <c r="AS10" s="10"/>
    </row>
    <row r="11" spans="1:45" s="16" customFormat="1" ht="174" x14ac:dyDescent="0.35">
      <c r="A11" s="9">
        <v>4</v>
      </c>
      <c r="B11" s="10" t="s">
        <v>36</v>
      </c>
      <c r="C11" s="10" t="s">
        <v>55</v>
      </c>
      <c r="D11" s="11" t="s">
        <v>72</v>
      </c>
      <c r="E11" s="10" t="s">
        <v>116</v>
      </c>
      <c r="F11" s="10" t="s">
        <v>40</v>
      </c>
      <c r="G11" s="10" t="s">
        <v>74</v>
      </c>
      <c r="H11" s="10" t="s">
        <v>75</v>
      </c>
      <c r="I11" s="13" t="s">
        <v>43</v>
      </c>
      <c r="J11" s="10" t="s">
        <v>44</v>
      </c>
      <c r="K11" s="10" t="s">
        <v>45</v>
      </c>
      <c r="L11" s="13">
        <v>0.1</v>
      </c>
      <c r="M11" s="13">
        <v>0.25</v>
      </c>
      <c r="N11" s="43">
        <v>0.35</v>
      </c>
      <c r="O11" s="43">
        <v>0.52</v>
      </c>
      <c r="P11" s="13">
        <v>0.52</v>
      </c>
      <c r="Q11" s="10" t="s">
        <v>60</v>
      </c>
      <c r="R11" s="10" t="s">
        <v>61</v>
      </c>
      <c r="S11" s="10" t="s">
        <v>62</v>
      </c>
      <c r="T11" s="10" t="s">
        <v>49</v>
      </c>
      <c r="U11" s="10" t="s">
        <v>50</v>
      </c>
      <c r="V11" s="20">
        <v>53411123000</v>
      </c>
      <c r="W11" s="20">
        <v>685423920</v>
      </c>
      <c r="X11" s="19">
        <f>W11/V11</f>
        <v>1.2832980875537853E-2</v>
      </c>
      <c r="Y11" s="19">
        <f>IF(X11/L11&gt;100%,100%,X11/L11)</f>
        <v>0.12832980875537853</v>
      </c>
      <c r="Z11" s="10" t="s">
        <v>71</v>
      </c>
      <c r="AA11" s="35">
        <v>5685332874</v>
      </c>
      <c r="AB11" s="35">
        <v>53411123000</v>
      </c>
      <c r="AC11" s="19">
        <f>+AA11/AB11</f>
        <v>0.10644473575288803</v>
      </c>
      <c r="AD11" s="19">
        <f>IF(AC11/M11&gt;100%,100%,AC11/M11)</f>
        <v>0.42577894301155211</v>
      </c>
      <c r="AE11" s="10"/>
      <c r="AF11" s="35">
        <v>18057119668</v>
      </c>
      <c r="AG11" s="35">
        <v>53661123000</v>
      </c>
      <c r="AH11" s="36">
        <f>+AF11/AG11</f>
        <v>0.33650282846298241</v>
      </c>
      <c r="AI11" s="36">
        <f>IF(AH11/N11&gt;100%,100%,AH11/N11)</f>
        <v>0.96143665275137835</v>
      </c>
      <c r="AJ11" s="10"/>
      <c r="AK11" s="35">
        <v>27927145549</v>
      </c>
      <c r="AL11" s="35">
        <v>54220253810</v>
      </c>
      <c r="AM11" s="36">
        <f t="shared" si="4"/>
        <v>0.51506851382258401</v>
      </c>
      <c r="AN11" s="36">
        <f t="shared" si="5"/>
        <v>0.99051637273573845</v>
      </c>
      <c r="AO11" s="10"/>
      <c r="AP11" s="10">
        <f t="shared" si="2"/>
        <v>0.52</v>
      </c>
      <c r="AQ11" s="10"/>
      <c r="AR11" s="10">
        <f t="shared" si="3"/>
        <v>0</v>
      </c>
      <c r="AS11" s="10"/>
    </row>
    <row r="12" spans="1:45" s="16" customFormat="1" ht="217.5" x14ac:dyDescent="0.35">
      <c r="A12" s="9">
        <v>4</v>
      </c>
      <c r="B12" s="10" t="s">
        <v>36</v>
      </c>
      <c r="C12" s="10" t="s">
        <v>55</v>
      </c>
      <c r="D12" s="11" t="s">
        <v>76</v>
      </c>
      <c r="E12" s="10" t="s">
        <v>77</v>
      </c>
      <c r="F12" s="10" t="s">
        <v>78</v>
      </c>
      <c r="G12" s="10" t="s">
        <v>79</v>
      </c>
      <c r="H12" s="10" t="s">
        <v>80</v>
      </c>
      <c r="I12" s="10" t="s">
        <v>43</v>
      </c>
      <c r="J12" s="10" t="s">
        <v>81</v>
      </c>
      <c r="K12" s="10" t="s">
        <v>45</v>
      </c>
      <c r="L12" s="13">
        <v>1</v>
      </c>
      <c r="M12" s="13">
        <v>1</v>
      </c>
      <c r="N12" s="13">
        <v>1</v>
      </c>
      <c r="O12" s="13">
        <v>1</v>
      </c>
      <c r="P12" s="13">
        <v>1</v>
      </c>
      <c r="Q12" s="10" t="s">
        <v>60</v>
      </c>
      <c r="R12" s="10" t="s">
        <v>82</v>
      </c>
      <c r="S12" s="10" t="s">
        <v>83</v>
      </c>
      <c r="T12" s="10" t="s">
        <v>49</v>
      </c>
      <c r="U12" s="10" t="s">
        <v>50</v>
      </c>
      <c r="V12" s="14"/>
      <c r="W12" s="10"/>
      <c r="X12" s="10"/>
      <c r="Y12" s="10"/>
      <c r="Z12" s="10"/>
      <c r="AA12" s="14">
        <v>380</v>
      </c>
      <c r="AB12" s="10">
        <v>380</v>
      </c>
      <c r="AC12" s="55">
        <f>AA12/AB12</f>
        <v>1</v>
      </c>
      <c r="AD12" s="55">
        <f>AC12/M12</f>
        <v>1</v>
      </c>
      <c r="AE12" s="10"/>
      <c r="AF12" s="14">
        <v>482</v>
      </c>
      <c r="AG12" s="10">
        <v>510</v>
      </c>
      <c r="AH12" s="12">
        <f>AF12/AG12</f>
        <v>0.94509803921568625</v>
      </c>
      <c r="AI12" s="12">
        <f>AH12/100%</f>
        <v>0.94509803921568625</v>
      </c>
      <c r="AJ12" s="10"/>
      <c r="AK12" s="14">
        <v>755</v>
      </c>
      <c r="AL12" s="10">
        <v>771</v>
      </c>
      <c r="AM12" s="12">
        <f>AK12/AL12</f>
        <v>0.97924773022049283</v>
      </c>
      <c r="AN12" s="36">
        <f>IF(AM12/O12&gt;100%,100%,AM12/O12)</f>
        <v>0.97924773022049283</v>
      </c>
      <c r="AO12" s="10"/>
      <c r="AP12" s="10">
        <f t="shared" si="2"/>
        <v>1</v>
      </c>
      <c r="AQ12" s="10"/>
      <c r="AR12" s="10">
        <f t="shared" si="3"/>
        <v>0</v>
      </c>
      <c r="AS12" s="10"/>
    </row>
    <row r="13" spans="1:45" s="16" customFormat="1" ht="246.5" x14ac:dyDescent="0.35">
      <c r="A13" s="9">
        <v>4</v>
      </c>
      <c r="B13" s="10" t="s">
        <v>36</v>
      </c>
      <c r="C13" s="10" t="s">
        <v>55</v>
      </c>
      <c r="D13" s="11" t="s">
        <v>86</v>
      </c>
      <c r="E13" s="10" t="s">
        <v>87</v>
      </c>
      <c r="F13" s="10" t="s">
        <v>78</v>
      </c>
      <c r="G13" s="10" t="s">
        <v>88</v>
      </c>
      <c r="H13" s="10" t="s">
        <v>89</v>
      </c>
      <c r="I13" s="10" t="s">
        <v>43</v>
      </c>
      <c r="J13" s="10" t="s">
        <v>81</v>
      </c>
      <c r="K13" s="10" t="s">
        <v>45</v>
      </c>
      <c r="L13" s="13">
        <v>1</v>
      </c>
      <c r="M13" s="13">
        <v>1</v>
      </c>
      <c r="N13" s="13">
        <v>1</v>
      </c>
      <c r="O13" s="13">
        <v>1</v>
      </c>
      <c r="P13" s="13">
        <v>1</v>
      </c>
      <c r="Q13" s="10" t="s">
        <v>60</v>
      </c>
      <c r="R13" s="10" t="s">
        <v>82</v>
      </c>
      <c r="S13" s="10" t="s">
        <v>90</v>
      </c>
      <c r="T13" s="10" t="s">
        <v>49</v>
      </c>
      <c r="U13" s="10" t="s">
        <v>50</v>
      </c>
      <c r="V13" s="14">
        <v>25</v>
      </c>
      <c r="W13" s="10">
        <v>249</v>
      </c>
      <c r="X13" s="46">
        <f>(V13/W13)*100</f>
        <v>10.040160642570282</v>
      </c>
      <c r="Y13" s="19">
        <f>IF(V13/W13&gt;100%,100%,V13/W13)</f>
        <v>0.10040160642570281</v>
      </c>
      <c r="Z13" s="10"/>
      <c r="AA13" s="14">
        <v>380</v>
      </c>
      <c r="AB13" s="10">
        <v>380</v>
      </c>
      <c r="AC13" s="55">
        <f>AA13/AB13</f>
        <v>1</v>
      </c>
      <c r="AD13" s="55">
        <f>AC13/M13</f>
        <v>1</v>
      </c>
      <c r="AE13" s="10"/>
      <c r="AF13" s="14">
        <v>451</v>
      </c>
      <c r="AG13" s="10">
        <v>476</v>
      </c>
      <c r="AH13" s="12">
        <f>AF13/AG13</f>
        <v>0.94747899159663862</v>
      </c>
      <c r="AI13" s="12">
        <f>AH13/100%</f>
        <v>0.94747899159663862</v>
      </c>
      <c r="AJ13" s="10" t="s">
        <v>91</v>
      </c>
      <c r="AK13" s="88">
        <v>747</v>
      </c>
      <c r="AL13" s="53">
        <v>755</v>
      </c>
      <c r="AM13" s="68">
        <f>AK13/AL13</f>
        <v>0.98940397350993381</v>
      </c>
      <c r="AN13" s="36">
        <f>IF(AM13/O13&gt;100%,100%,AM13/O13)</f>
        <v>0.98940397350993381</v>
      </c>
      <c r="AO13" s="10"/>
      <c r="AP13" s="10">
        <f t="shared" si="2"/>
        <v>1</v>
      </c>
      <c r="AQ13" s="10"/>
      <c r="AR13" s="10">
        <f t="shared" si="3"/>
        <v>0</v>
      </c>
      <c r="AS13" s="10"/>
    </row>
    <row r="14" spans="1:45" s="16" customFormat="1" ht="130.5" x14ac:dyDescent="0.35">
      <c r="A14" s="9">
        <v>4</v>
      </c>
      <c r="B14" s="10" t="s">
        <v>36</v>
      </c>
      <c r="C14" s="10" t="s">
        <v>55</v>
      </c>
      <c r="D14" s="11" t="s">
        <v>92</v>
      </c>
      <c r="E14" s="10" t="s">
        <v>93</v>
      </c>
      <c r="F14" s="10" t="s">
        <v>78</v>
      </c>
      <c r="G14" s="10" t="s">
        <v>94</v>
      </c>
      <c r="H14" s="10" t="s">
        <v>95</v>
      </c>
      <c r="I14" s="10" t="s">
        <v>43</v>
      </c>
      <c r="J14" s="10" t="s">
        <v>81</v>
      </c>
      <c r="K14" s="10" t="s">
        <v>45</v>
      </c>
      <c r="L14" s="13">
        <v>0.9</v>
      </c>
      <c r="M14" s="13">
        <v>0.9</v>
      </c>
      <c r="N14" s="13">
        <v>0.9</v>
      </c>
      <c r="O14" s="13">
        <v>0.9</v>
      </c>
      <c r="P14" s="13">
        <v>0.9</v>
      </c>
      <c r="Q14" s="10" t="s">
        <v>60</v>
      </c>
      <c r="R14" s="10" t="s">
        <v>96</v>
      </c>
      <c r="S14" s="10" t="s">
        <v>90</v>
      </c>
      <c r="T14" s="10" t="s">
        <v>49</v>
      </c>
      <c r="U14" s="10" t="s">
        <v>97</v>
      </c>
      <c r="V14" s="14"/>
      <c r="W14" s="10"/>
      <c r="X14" s="10"/>
      <c r="Y14" s="10"/>
      <c r="Z14" s="10"/>
      <c r="AA14" s="14">
        <v>29</v>
      </c>
      <c r="AB14" s="10">
        <v>29</v>
      </c>
      <c r="AC14" s="55">
        <f>AA14/AB14</f>
        <v>1</v>
      </c>
      <c r="AD14" s="55">
        <f>AC14/M14</f>
        <v>1.1111111111111112</v>
      </c>
      <c r="AE14" s="10"/>
      <c r="AF14" s="14">
        <v>29</v>
      </c>
      <c r="AG14" s="10">
        <v>29</v>
      </c>
      <c r="AH14" s="12">
        <f>AF14/AG14</f>
        <v>1</v>
      </c>
      <c r="AI14" s="12">
        <f>AH14/100%</f>
        <v>1</v>
      </c>
      <c r="AJ14" s="10" t="s">
        <v>98</v>
      </c>
      <c r="AK14" s="67">
        <v>29</v>
      </c>
      <c r="AL14" s="53">
        <v>29</v>
      </c>
      <c r="AM14" s="68">
        <f>AK14/AL14</f>
        <v>1</v>
      </c>
      <c r="AN14" s="36">
        <f>IF(AM14/O14&gt;100%,100%,AM14/O14)</f>
        <v>1</v>
      </c>
      <c r="AO14" s="10"/>
      <c r="AP14" s="10">
        <f t="shared" si="2"/>
        <v>0.9</v>
      </c>
      <c r="AQ14" s="10"/>
      <c r="AR14" s="10">
        <f t="shared" si="3"/>
        <v>0</v>
      </c>
      <c r="AS14" s="10"/>
    </row>
    <row r="15" spans="1:45" s="16" customFormat="1" ht="87" x14ac:dyDescent="0.35">
      <c r="A15" s="9">
        <v>4</v>
      </c>
      <c r="B15" s="10" t="s">
        <v>36</v>
      </c>
      <c r="C15" s="10" t="s">
        <v>55</v>
      </c>
      <c r="D15" s="11" t="s">
        <v>99</v>
      </c>
      <c r="E15" s="10" t="s">
        <v>100</v>
      </c>
      <c r="F15" s="10" t="s">
        <v>78</v>
      </c>
      <c r="G15" s="10" t="s">
        <v>94</v>
      </c>
      <c r="H15" s="10" t="s">
        <v>101</v>
      </c>
      <c r="I15" s="10" t="s">
        <v>43</v>
      </c>
      <c r="J15" s="10" t="s">
        <v>44</v>
      </c>
      <c r="K15" s="10" t="s">
        <v>45</v>
      </c>
      <c r="L15" s="13">
        <v>0</v>
      </c>
      <c r="M15" s="13">
        <v>0</v>
      </c>
      <c r="N15" s="13">
        <v>0</v>
      </c>
      <c r="O15" s="13">
        <v>1</v>
      </c>
      <c r="P15" s="13">
        <v>1</v>
      </c>
      <c r="Q15" s="10" t="s">
        <v>60</v>
      </c>
      <c r="R15" s="54" t="s">
        <v>96</v>
      </c>
      <c r="S15" s="54" t="s">
        <v>90</v>
      </c>
      <c r="T15" s="54" t="s">
        <v>49</v>
      </c>
      <c r="U15" s="54" t="s">
        <v>97</v>
      </c>
      <c r="V15" s="14"/>
      <c r="W15" s="10"/>
      <c r="X15" s="10"/>
      <c r="Y15" s="10"/>
      <c r="Z15" s="10"/>
      <c r="AA15" s="14">
        <f t="shared" si="0"/>
        <v>0</v>
      </c>
      <c r="AB15" s="10"/>
      <c r="AC15" s="10" t="e">
        <f t="shared" ref="AC15" si="6">IF(AB15/AA15&gt;100%,100%,AB15/AA15)</f>
        <v>#DIV/0!</v>
      </c>
      <c r="AD15" s="10"/>
      <c r="AE15" s="10"/>
      <c r="AF15" s="14">
        <f t="shared" si="1"/>
        <v>0</v>
      </c>
      <c r="AG15" s="10"/>
      <c r="AH15" s="10" t="e">
        <f t="shared" ref="AH15" si="7">IF(AG15/AF15&gt;100%,100%,AG15/AF15)</f>
        <v>#DIV/0!</v>
      </c>
      <c r="AI15" s="10"/>
      <c r="AJ15" s="10" t="s">
        <v>102</v>
      </c>
      <c r="AK15" s="14">
        <v>30</v>
      </c>
      <c r="AL15" s="10">
        <v>30</v>
      </c>
      <c r="AM15" s="56">
        <f>+AK15/AL15</f>
        <v>1</v>
      </c>
      <c r="AN15" s="36">
        <f>IF(AM15/O15&gt;100%,100%,AM15/O15)</f>
        <v>1</v>
      </c>
      <c r="AO15" s="10"/>
      <c r="AP15" s="10">
        <f t="shared" si="2"/>
        <v>1</v>
      </c>
      <c r="AQ15" s="10"/>
      <c r="AR15" s="10">
        <f t="shared" si="3"/>
        <v>0</v>
      </c>
      <c r="AS15" s="10"/>
    </row>
  </sheetData>
  <mergeCells count="12">
    <mergeCell ref="A1:K1"/>
    <mergeCell ref="L1:P1"/>
    <mergeCell ref="A2:K2"/>
    <mergeCell ref="A4:B5"/>
    <mergeCell ref="C4:C6"/>
    <mergeCell ref="D4:F5"/>
    <mergeCell ref="G4:Q5"/>
    <mergeCell ref="R4:U5"/>
    <mergeCell ref="V4:Z5"/>
    <mergeCell ref="AA4:AE5"/>
    <mergeCell ref="AF4:AJ5"/>
    <mergeCell ref="AK4:AO5"/>
  </mergeCells>
  <dataValidations count="1">
    <dataValidation allowBlank="1" showInputMessage="1" showErrorMessage="1" error="Escriba un texto " promptTitle="Cualquier contenido" sqref="F6 F3" xr:uid="{8E48E748-C0A9-4AE1-A953-C1B824C3DC21}"/>
  </dataValidation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157F13-34EA-4C59-B964-CB3660B5C5E7}">
  <sheetPr>
    <tabColor rgb="FF00B050"/>
  </sheetPr>
  <dimension ref="A1:AT22"/>
  <sheetViews>
    <sheetView topLeftCell="E4" workbookViewId="0">
      <pane xSplit="1" ySplit="3" topLeftCell="AL13" activePane="bottomRight" state="frozen"/>
      <selection pane="topRight"/>
      <selection pane="bottomLeft"/>
      <selection pane="bottomRight" activeCell="AL13" sqref="AL13"/>
    </sheetView>
  </sheetViews>
  <sheetFormatPr baseColWidth="10" defaultColWidth="10.81640625" defaultRowHeight="14.5" x14ac:dyDescent="0.35"/>
  <cols>
    <col min="1" max="1" width="4.1796875" style="4" customWidth="1"/>
    <col min="2" max="2" width="25.54296875" style="4" customWidth="1"/>
    <col min="3" max="3" width="13.81640625" style="4" customWidth="1"/>
    <col min="4" max="4" width="8.1796875" style="4" customWidth="1"/>
    <col min="5" max="5" width="44.26953125" style="4" bestFit="1" customWidth="1"/>
    <col min="6" max="6" width="10.81640625" style="4"/>
    <col min="7" max="7" width="24.453125" style="4" customWidth="1"/>
    <col min="8" max="8" width="23.54296875" style="4" customWidth="1"/>
    <col min="9" max="9" width="10" style="4" customWidth="1"/>
    <col min="10" max="10" width="11" style="4" customWidth="1"/>
    <col min="11" max="11" width="11.1796875" style="4" customWidth="1"/>
    <col min="12" max="15" width="7.26953125" style="4" customWidth="1"/>
    <col min="16" max="16" width="10.81640625" style="4" customWidth="1"/>
    <col min="17" max="17" width="10.26953125" style="4" customWidth="1"/>
    <col min="18" max="18" width="14.26953125" style="4" customWidth="1"/>
    <col min="19" max="19" width="9" style="4" customWidth="1"/>
    <col min="20" max="20" width="17" style="4" customWidth="1"/>
    <col min="21" max="21" width="15.81640625" style="4" customWidth="1"/>
    <col min="22" max="25" width="15.7265625" style="4" hidden="1" customWidth="1"/>
    <col min="26" max="26" width="30.7265625" style="4" hidden="1" customWidth="1"/>
    <col min="27" max="29" width="16.54296875" style="4" hidden="1" customWidth="1"/>
    <col min="30" max="30" width="16.26953125" style="4" hidden="1" customWidth="1"/>
    <col min="31" max="31" width="65.1796875" style="4" hidden="1" customWidth="1"/>
    <col min="32" max="33" width="16.54296875" style="4" customWidth="1"/>
    <col min="34" max="35" width="9.453125" style="4" customWidth="1"/>
    <col min="36" max="36" width="57.453125" style="4" customWidth="1"/>
    <col min="37" max="38" width="22" style="4" customWidth="1"/>
    <col min="39" max="39" width="16.54296875" style="4" customWidth="1"/>
    <col min="40" max="40" width="34.81640625" style="4" customWidth="1"/>
    <col min="41" max="43" width="16.54296875" style="4" customWidth="1"/>
    <col min="44" max="44" width="21.54296875" style="4" customWidth="1"/>
    <col min="45" max="45" width="39.453125" style="4" customWidth="1"/>
    <col min="46" max="16384" width="10.81640625" style="4"/>
  </cols>
  <sheetData>
    <row r="1" spans="1:46" s="1" customFormat="1" ht="70.5" customHeight="1" x14ac:dyDescent="0.35">
      <c r="A1" s="92" t="s">
        <v>149</v>
      </c>
      <c r="B1" s="93"/>
      <c r="C1" s="93"/>
      <c r="D1" s="93"/>
      <c r="E1" s="93"/>
      <c r="F1" s="93"/>
      <c r="G1" s="93"/>
      <c r="H1" s="93"/>
      <c r="I1" s="93"/>
      <c r="J1" s="93"/>
      <c r="K1" s="93"/>
      <c r="L1" s="94"/>
      <c r="M1" s="94"/>
      <c r="N1" s="94"/>
      <c r="O1" s="94"/>
      <c r="P1" s="94"/>
    </row>
    <row r="2" spans="1:46" s="18" customFormat="1" ht="23.5" customHeight="1" x14ac:dyDescent="0.35">
      <c r="A2" s="92" t="s">
        <v>1</v>
      </c>
      <c r="B2" s="92"/>
      <c r="C2" s="92"/>
      <c r="D2" s="92"/>
      <c r="E2" s="92"/>
      <c r="F2" s="92"/>
      <c r="G2" s="92"/>
      <c r="H2" s="92"/>
      <c r="I2" s="92"/>
      <c r="J2" s="92"/>
      <c r="K2" s="92"/>
      <c r="L2" s="17"/>
      <c r="M2" s="17"/>
      <c r="N2" s="17"/>
      <c r="O2" s="17"/>
      <c r="P2" s="17"/>
    </row>
    <row r="3" spans="1:46" s="1" customFormat="1" x14ac:dyDescent="0.35"/>
    <row r="4" spans="1:46" ht="14.5" customHeight="1" x14ac:dyDescent="0.35">
      <c r="A4" s="95" t="s">
        <v>2</v>
      </c>
      <c r="B4" s="95"/>
      <c r="C4" s="95" t="s">
        <v>3</v>
      </c>
      <c r="D4" s="95" t="s">
        <v>4</v>
      </c>
      <c r="E4" s="95"/>
      <c r="F4" s="95"/>
      <c r="G4" s="96" t="s">
        <v>5</v>
      </c>
      <c r="H4" s="96"/>
      <c r="I4" s="96"/>
      <c r="J4" s="96"/>
      <c r="K4" s="96"/>
      <c r="L4" s="96"/>
      <c r="M4" s="96"/>
      <c r="N4" s="96"/>
      <c r="O4" s="96"/>
      <c r="P4" s="96"/>
      <c r="Q4" s="96"/>
      <c r="R4" s="95" t="s">
        <v>6</v>
      </c>
      <c r="S4" s="95"/>
      <c r="T4" s="95"/>
      <c r="U4" s="95"/>
      <c r="V4" s="97" t="s">
        <v>7</v>
      </c>
      <c r="W4" s="98"/>
      <c r="X4" s="98"/>
      <c r="Y4" s="98"/>
      <c r="Z4" s="99"/>
      <c r="AA4" s="103" t="s">
        <v>8</v>
      </c>
      <c r="AB4" s="104"/>
      <c r="AC4" s="104"/>
      <c r="AD4" s="104"/>
      <c r="AE4" s="105"/>
      <c r="AF4" s="109" t="s">
        <v>9</v>
      </c>
      <c r="AG4" s="110"/>
      <c r="AH4" s="110"/>
      <c r="AI4" s="110"/>
      <c r="AJ4" s="111"/>
      <c r="AK4" s="115" t="s">
        <v>10</v>
      </c>
      <c r="AL4" s="116"/>
      <c r="AM4" s="116"/>
      <c r="AN4" s="116"/>
      <c r="AO4" s="117"/>
    </row>
    <row r="5" spans="1:46" ht="14.5" customHeight="1" x14ac:dyDescent="0.35">
      <c r="A5" s="95"/>
      <c r="B5" s="95"/>
      <c r="C5" s="95"/>
      <c r="D5" s="95"/>
      <c r="E5" s="95"/>
      <c r="F5" s="95"/>
      <c r="G5" s="96"/>
      <c r="H5" s="96"/>
      <c r="I5" s="96"/>
      <c r="J5" s="96"/>
      <c r="K5" s="96"/>
      <c r="L5" s="96"/>
      <c r="M5" s="96"/>
      <c r="N5" s="96"/>
      <c r="O5" s="96"/>
      <c r="P5" s="96"/>
      <c r="Q5" s="96"/>
      <c r="R5" s="95"/>
      <c r="S5" s="95"/>
      <c r="T5" s="95"/>
      <c r="U5" s="95"/>
      <c r="V5" s="100"/>
      <c r="W5" s="101"/>
      <c r="X5" s="101"/>
      <c r="Y5" s="101"/>
      <c r="Z5" s="102"/>
      <c r="AA5" s="106"/>
      <c r="AB5" s="107"/>
      <c r="AC5" s="107"/>
      <c r="AD5" s="107"/>
      <c r="AE5" s="108"/>
      <c r="AF5" s="112"/>
      <c r="AG5" s="113"/>
      <c r="AH5" s="113"/>
      <c r="AI5" s="113"/>
      <c r="AJ5" s="114"/>
      <c r="AK5" s="118"/>
      <c r="AL5" s="119"/>
      <c r="AM5" s="119"/>
      <c r="AN5" s="119"/>
      <c r="AO5" s="120"/>
    </row>
    <row r="6" spans="1:46" ht="58" x14ac:dyDescent="0.35">
      <c r="A6" s="2" t="s">
        <v>11</v>
      </c>
      <c r="B6" s="2" t="s">
        <v>12</v>
      </c>
      <c r="C6" s="95"/>
      <c r="D6" s="2" t="s">
        <v>13</v>
      </c>
      <c r="E6" s="2" t="s">
        <v>14</v>
      </c>
      <c r="F6" s="2" t="s">
        <v>15</v>
      </c>
      <c r="G6" s="3" t="s">
        <v>16</v>
      </c>
      <c r="H6" s="3" t="s">
        <v>17</v>
      </c>
      <c r="I6" s="3" t="s">
        <v>18</v>
      </c>
      <c r="J6" s="3" t="s">
        <v>19</v>
      </c>
      <c r="K6" s="3" t="s">
        <v>20</v>
      </c>
      <c r="L6" s="3" t="s">
        <v>21</v>
      </c>
      <c r="M6" s="3" t="s">
        <v>22</v>
      </c>
      <c r="N6" s="3" t="s">
        <v>23</v>
      </c>
      <c r="O6" s="3" t="s">
        <v>24</v>
      </c>
      <c r="P6" s="3" t="s">
        <v>25</v>
      </c>
      <c r="Q6" s="3" t="s">
        <v>26</v>
      </c>
      <c r="R6" s="2" t="s">
        <v>27</v>
      </c>
      <c r="S6" s="2" t="s">
        <v>28</v>
      </c>
      <c r="T6" s="2" t="s">
        <v>29</v>
      </c>
      <c r="U6" s="2" t="s">
        <v>30</v>
      </c>
      <c r="V6" s="5" t="s">
        <v>31</v>
      </c>
      <c r="W6" s="5" t="s">
        <v>32</v>
      </c>
      <c r="X6" s="5" t="s">
        <v>33</v>
      </c>
      <c r="Y6" s="5" t="s">
        <v>34</v>
      </c>
      <c r="Z6" s="5" t="s">
        <v>35</v>
      </c>
      <c r="AA6" s="6" t="s">
        <v>31</v>
      </c>
      <c r="AB6" s="6" t="s">
        <v>32</v>
      </c>
      <c r="AC6" s="6" t="s">
        <v>33</v>
      </c>
      <c r="AD6" s="6" t="s">
        <v>34</v>
      </c>
      <c r="AE6" s="6" t="s">
        <v>35</v>
      </c>
      <c r="AF6" s="7" t="s">
        <v>31</v>
      </c>
      <c r="AG6" s="7" t="s">
        <v>32</v>
      </c>
      <c r="AH6" s="7" t="s">
        <v>33</v>
      </c>
      <c r="AI6" s="7" t="s">
        <v>34</v>
      </c>
      <c r="AJ6" s="7" t="s">
        <v>35</v>
      </c>
      <c r="AK6" s="8" t="s">
        <v>31</v>
      </c>
      <c r="AL6" s="8" t="s">
        <v>32</v>
      </c>
      <c r="AM6" s="8" t="s">
        <v>33</v>
      </c>
      <c r="AN6" s="8" t="s">
        <v>34</v>
      </c>
      <c r="AO6" s="8" t="s">
        <v>35</v>
      </c>
    </row>
    <row r="7" spans="1:46" s="16" customFormat="1" ht="101.5" x14ac:dyDescent="0.35">
      <c r="A7" s="9"/>
      <c r="B7" s="10" t="s">
        <v>36</v>
      </c>
      <c r="C7" s="10" t="s">
        <v>37</v>
      </c>
      <c r="D7" s="11" t="s">
        <v>38</v>
      </c>
      <c r="E7" s="10" t="s">
        <v>114</v>
      </c>
      <c r="F7" s="10" t="s">
        <v>40</v>
      </c>
      <c r="G7" s="10" t="s">
        <v>41</v>
      </c>
      <c r="H7" s="10" t="s">
        <v>42</v>
      </c>
      <c r="I7" s="12" t="s">
        <v>43</v>
      </c>
      <c r="J7" s="10" t="s">
        <v>44</v>
      </c>
      <c r="K7" s="10" t="s">
        <v>45</v>
      </c>
      <c r="L7" s="13">
        <v>0</v>
      </c>
      <c r="M7" s="13">
        <v>0</v>
      </c>
      <c r="N7" s="13">
        <v>0</v>
      </c>
      <c r="O7" s="13">
        <v>0.75</v>
      </c>
      <c r="P7" s="13">
        <v>0.75</v>
      </c>
      <c r="Q7" s="10" t="s">
        <v>46</v>
      </c>
      <c r="R7" s="10" t="s">
        <v>47</v>
      </c>
      <c r="S7" s="10" t="s">
        <v>48</v>
      </c>
      <c r="T7" s="10" t="s">
        <v>49</v>
      </c>
      <c r="U7" s="10" t="s">
        <v>50</v>
      </c>
      <c r="V7" s="14"/>
      <c r="W7" s="10"/>
      <c r="X7" s="10"/>
      <c r="Y7" s="10"/>
      <c r="Z7" s="10" t="s">
        <v>51</v>
      </c>
      <c r="AA7" s="14">
        <f t="shared" ref="AA7:AA15" si="0">M7</f>
        <v>0</v>
      </c>
      <c r="AB7" s="10"/>
      <c r="AC7" s="12"/>
      <c r="AD7" s="10"/>
      <c r="AE7" s="10" t="s">
        <v>115</v>
      </c>
      <c r="AF7" s="14">
        <f t="shared" ref="AF7:AF15" si="1">N7</f>
        <v>0</v>
      </c>
      <c r="AG7" s="10"/>
      <c r="AH7" s="10" t="e">
        <f>IF(AG7/AF7&gt;100%,100%,AG7/AF7)</f>
        <v>#DIV/0!</v>
      </c>
      <c r="AI7" s="10"/>
      <c r="AJ7" s="10" t="s">
        <v>53</v>
      </c>
      <c r="AK7" s="74" t="s">
        <v>54</v>
      </c>
      <c r="AL7" s="24" t="s">
        <v>54</v>
      </c>
      <c r="AM7" s="75">
        <v>0.53800000000000003</v>
      </c>
      <c r="AN7" s="36">
        <f>IF(AM7/O7&gt;100%,100%,AM7/O7)</f>
        <v>0.71733333333333338</v>
      </c>
      <c r="AO7" s="24"/>
      <c r="AP7" s="24">
        <f t="shared" ref="AP7:AP15" si="2">P7</f>
        <v>0.75</v>
      </c>
      <c r="AQ7" s="24"/>
      <c r="AR7" s="24">
        <f>IF(AQ7/AP7&gt;100%,100%,AQ7/AP7)</f>
        <v>0</v>
      </c>
      <c r="AS7" s="24"/>
      <c r="AT7" s="34"/>
    </row>
    <row r="8" spans="1:46" s="16" customFormat="1" ht="87" x14ac:dyDescent="0.35">
      <c r="A8" s="9">
        <v>4</v>
      </c>
      <c r="B8" s="10" t="s">
        <v>36</v>
      </c>
      <c r="C8" s="10" t="s">
        <v>55</v>
      </c>
      <c r="D8" s="11" t="s">
        <v>56</v>
      </c>
      <c r="E8" s="10" t="s">
        <v>106</v>
      </c>
      <c r="F8" s="10" t="s">
        <v>40</v>
      </c>
      <c r="G8" s="10" t="s">
        <v>58</v>
      </c>
      <c r="H8" s="10" t="s">
        <v>59</v>
      </c>
      <c r="I8" s="10" t="s">
        <v>43</v>
      </c>
      <c r="J8" s="10" t="s">
        <v>44</v>
      </c>
      <c r="K8" s="10" t="s">
        <v>45</v>
      </c>
      <c r="L8" s="13">
        <v>0.14000000000000001</v>
      </c>
      <c r="M8" s="13">
        <v>0.27</v>
      </c>
      <c r="N8" s="13">
        <v>0.45</v>
      </c>
      <c r="O8" s="13">
        <v>0.65</v>
      </c>
      <c r="P8" s="13">
        <v>0.65</v>
      </c>
      <c r="Q8" s="10" t="s">
        <v>60</v>
      </c>
      <c r="R8" s="10" t="s">
        <v>61</v>
      </c>
      <c r="S8" s="10" t="s">
        <v>62</v>
      </c>
      <c r="T8" s="10" t="s">
        <v>49</v>
      </c>
      <c r="U8" s="10" t="s">
        <v>50</v>
      </c>
      <c r="V8" s="20">
        <v>2232631255</v>
      </c>
      <c r="W8" s="20">
        <v>9494764194</v>
      </c>
      <c r="X8" s="19">
        <f>+V8/W8</f>
        <v>0.2351434126621976</v>
      </c>
      <c r="Y8" s="19">
        <f>IF(X8/L8&gt;100%,100%,X8/L8)</f>
        <v>1</v>
      </c>
      <c r="Z8" s="10"/>
      <c r="AA8" s="35">
        <v>3742016557</v>
      </c>
      <c r="AB8" s="35">
        <v>9467615201</v>
      </c>
      <c r="AC8" s="19">
        <f>+AA8/AB8</f>
        <v>0.39524383675888686</v>
      </c>
      <c r="AD8" s="19">
        <f>IF(AC8/M8&gt;100%,100%,AC8/M8)</f>
        <v>1</v>
      </c>
      <c r="AE8" s="10"/>
      <c r="AF8" s="35">
        <v>5063058154</v>
      </c>
      <c r="AG8" s="35">
        <v>9462174905</v>
      </c>
      <c r="AH8" s="36">
        <f>+AF8/AG8</f>
        <v>0.53508397433285448</v>
      </c>
      <c r="AI8" s="36">
        <f>IF(AH8/N8&gt;100%,100%,AH8/N8)</f>
        <v>1</v>
      </c>
      <c r="AJ8" s="10"/>
      <c r="AK8" s="35">
        <v>5756057785</v>
      </c>
      <c r="AL8" s="35">
        <v>9460817332</v>
      </c>
      <c r="AM8" s="36">
        <f>+AK8/AL8</f>
        <v>0.60841020210070784</v>
      </c>
      <c r="AN8" s="36">
        <f>IF(AM8/O8&gt;100%,100%,AM8/O8)</f>
        <v>0.93601569553955044</v>
      </c>
      <c r="AO8" s="10"/>
      <c r="AP8" s="10">
        <f t="shared" si="2"/>
        <v>0.65</v>
      </c>
      <c r="AQ8" s="10"/>
      <c r="AR8" s="10">
        <f t="shared" ref="AR8:AR15" si="3">IF(AQ8/AP8&gt;100%,100%,AQ8/AP8)</f>
        <v>0</v>
      </c>
      <c r="AS8" s="10"/>
    </row>
    <row r="9" spans="1:46" s="16" customFormat="1" ht="87" x14ac:dyDescent="0.35">
      <c r="A9" s="9">
        <v>4</v>
      </c>
      <c r="B9" s="10" t="s">
        <v>36</v>
      </c>
      <c r="C9" s="10" t="s">
        <v>55</v>
      </c>
      <c r="D9" s="11" t="s">
        <v>63</v>
      </c>
      <c r="E9" s="10" t="s">
        <v>64</v>
      </c>
      <c r="F9" s="10" t="s">
        <v>40</v>
      </c>
      <c r="G9" s="10" t="s">
        <v>65</v>
      </c>
      <c r="H9" s="10" t="s">
        <v>66</v>
      </c>
      <c r="I9" s="10" t="s">
        <v>43</v>
      </c>
      <c r="J9" s="10" t="s">
        <v>44</v>
      </c>
      <c r="K9" s="10" t="s">
        <v>45</v>
      </c>
      <c r="L9" s="13">
        <v>0.12</v>
      </c>
      <c r="M9" s="13">
        <v>0.25</v>
      </c>
      <c r="N9" s="13">
        <v>0.43</v>
      </c>
      <c r="O9" s="13">
        <v>0.63</v>
      </c>
      <c r="P9" s="13">
        <v>0.63</v>
      </c>
      <c r="Q9" s="10" t="s">
        <v>60</v>
      </c>
      <c r="R9" s="10" t="s">
        <v>61</v>
      </c>
      <c r="S9" s="10" t="s">
        <v>62</v>
      </c>
      <c r="T9" s="10" t="s">
        <v>49</v>
      </c>
      <c r="U9" s="10" t="s">
        <v>50</v>
      </c>
      <c r="V9" s="20">
        <v>302041209</v>
      </c>
      <c r="W9" s="20">
        <v>3122145814</v>
      </c>
      <c r="X9" s="19">
        <f>+V9/W9</f>
        <v>9.6741544756051553E-2</v>
      </c>
      <c r="Y9" s="19">
        <f>IF(X9/L9&gt;100%,100%,X9/L9)</f>
        <v>0.80617953963376299</v>
      </c>
      <c r="Z9" s="10"/>
      <c r="AA9" s="35">
        <v>304294996</v>
      </c>
      <c r="AB9" s="35">
        <v>3117653306</v>
      </c>
      <c r="AC9" s="19">
        <f>+AA9/AB9</f>
        <v>9.7603859741035623E-2</v>
      </c>
      <c r="AD9" s="19">
        <f>IF(AC9/M9&gt;100%,100%,AC9/M9)</f>
        <v>0.39041543896414249</v>
      </c>
      <c r="AE9" s="10"/>
      <c r="AF9" s="35">
        <v>304294996</v>
      </c>
      <c r="AG9" s="35">
        <v>3117653306</v>
      </c>
      <c r="AH9" s="36">
        <f>+AF9/AG9</f>
        <v>9.7603859741035623E-2</v>
      </c>
      <c r="AI9" s="36">
        <f>IF(AH9/N9&gt;100%,100%,AH9/N9)</f>
        <v>0.22698572032798983</v>
      </c>
      <c r="AJ9" s="10"/>
      <c r="AK9" s="35">
        <v>329879304</v>
      </c>
      <c r="AL9" s="35">
        <v>3097366914</v>
      </c>
      <c r="AM9" s="36">
        <f>+AK9/AL9</f>
        <v>0.10650314062210584</v>
      </c>
      <c r="AN9" s="36">
        <f>IF(AM9/O9&gt;100%,100%,AM9/O9)</f>
        <v>0.16905260416207274</v>
      </c>
      <c r="AO9" s="10"/>
      <c r="AP9" s="10">
        <f t="shared" si="2"/>
        <v>0.63</v>
      </c>
      <c r="AQ9" s="10"/>
      <c r="AR9" s="10">
        <f t="shared" si="3"/>
        <v>0</v>
      </c>
      <c r="AS9" s="10"/>
    </row>
    <row r="10" spans="1:46" s="16" customFormat="1" ht="174" x14ac:dyDescent="0.35">
      <c r="A10" s="9">
        <v>4</v>
      </c>
      <c r="B10" s="10" t="s">
        <v>36</v>
      </c>
      <c r="C10" s="10" t="s">
        <v>55</v>
      </c>
      <c r="D10" s="11" t="s">
        <v>67</v>
      </c>
      <c r="E10" s="10" t="s">
        <v>68</v>
      </c>
      <c r="F10" s="10" t="s">
        <v>40</v>
      </c>
      <c r="G10" s="10" t="s">
        <v>69</v>
      </c>
      <c r="H10" s="10" t="s">
        <v>70</v>
      </c>
      <c r="I10" s="13" t="s">
        <v>43</v>
      </c>
      <c r="J10" s="10" t="s">
        <v>44</v>
      </c>
      <c r="K10" s="10" t="s">
        <v>45</v>
      </c>
      <c r="L10" s="13">
        <v>0.2</v>
      </c>
      <c r="M10" s="13">
        <v>0.3</v>
      </c>
      <c r="N10" s="43">
        <v>0.6</v>
      </c>
      <c r="O10" s="43">
        <v>0.96</v>
      </c>
      <c r="P10" s="13">
        <v>0.96</v>
      </c>
      <c r="Q10" s="10" t="s">
        <v>60</v>
      </c>
      <c r="R10" s="10" t="s">
        <v>61</v>
      </c>
      <c r="S10" s="10" t="s">
        <v>62</v>
      </c>
      <c r="T10" s="10" t="s">
        <v>49</v>
      </c>
      <c r="U10" s="10" t="s">
        <v>50</v>
      </c>
      <c r="V10" s="20">
        <v>19743820000</v>
      </c>
      <c r="W10" s="20">
        <v>3165493222</v>
      </c>
      <c r="X10" s="19">
        <f>W10/V10</f>
        <v>0.16032830637637499</v>
      </c>
      <c r="Y10" s="19">
        <f>IF(X10/L10&gt;100%,100%,X10/L10)</f>
        <v>0.80164153188187492</v>
      </c>
      <c r="Z10" s="10" t="s">
        <v>71</v>
      </c>
      <c r="AA10" s="35">
        <v>5964680925</v>
      </c>
      <c r="AB10" s="35">
        <v>20529820000</v>
      </c>
      <c r="AC10" s="19">
        <f>+AA10/AB10</f>
        <v>0.29053741947079909</v>
      </c>
      <c r="AD10" s="19">
        <f>IF(AC10/M10&gt;100%,100%,AC10/M10)</f>
        <v>0.96845806490266362</v>
      </c>
      <c r="AE10" s="10"/>
      <c r="AF10" s="35">
        <v>11733660692</v>
      </c>
      <c r="AG10" s="35">
        <v>26529820000</v>
      </c>
      <c r="AH10" s="36">
        <f>+AF10/AG10</f>
        <v>0.44228195637965129</v>
      </c>
      <c r="AI10" s="36">
        <f>IF(AH10/N10&gt;100%,100%,AH10/N10)</f>
        <v>0.73713659396608555</v>
      </c>
      <c r="AJ10" s="10"/>
      <c r="AK10" s="35">
        <v>25645184341</v>
      </c>
      <c r="AL10" s="35">
        <v>26529820000</v>
      </c>
      <c r="AM10" s="36">
        <f t="shared" ref="AM10:AM11" si="4">+AK10/AL10</f>
        <v>0.96665504481372277</v>
      </c>
      <c r="AN10" s="36">
        <f t="shared" ref="AN10:AN11" si="5">IF(AM10/O10&gt;100%,100%,AM10/O10)</f>
        <v>1</v>
      </c>
      <c r="AO10" s="10"/>
      <c r="AP10" s="10">
        <f t="shared" si="2"/>
        <v>0.96</v>
      </c>
      <c r="AQ10" s="10"/>
      <c r="AR10" s="10">
        <f t="shared" si="3"/>
        <v>0</v>
      </c>
      <c r="AS10" s="10"/>
    </row>
    <row r="11" spans="1:46" s="16" customFormat="1" ht="174" x14ac:dyDescent="0.35">
      <c r="A11" s="9">
        <v>4</v>
      </c>
      <c r="B11" s="10" t="s">
        <v>36</v>
      </c>
      <c r="C11" s="10" t="s">
        <v>55</v>
      </c>
      <c r="D11" s="11" t="s">
        <v>72</v>
      </c>
      <c r="E11" s="10" t="s">
        <v>116</v>
      </c>
      <c r="F11" s="10" t="s">
        <v>40</v>
      </c>
      <c r="G11" s="10" t="s">
        <v>74</v>
      </c>
      <c r="H11" s="10" t="s">
        <v>75</v>
      </c>
      <c r="I11" s="13" t="s">
        <v>43</v>
      </c>
      <c r="J11" s="10" t="s">
        <v>44</v>
      </c>
      <c r="K11" s="10" t="s">
        <v>45</v>
      </c>
      <c r="L11" s="13">
        <v>0.1</v>
      </c>
      <c r="M11" s="13">
        <v>0.25</v>
      </c>
      <c r="N11" s="43">
        <v>0.35</v>
      </c>
      <c r="O11" s="43">
        <v>0.52</v>
      </c>
      <c r="P11" s="13">
        <v>0.52</v>
      </c>
      <c r="Q11" s="10" t="s">
        <v>60</v>
      </c>
      <c r="R11" s="10" t="s">
        <v>61</v>
      </c>
      <c r="S11" s="10" t="s">
        <v>62</v>
      </c>
      <c r="T11" s="10" t="s">
        <v>49</v>
      </c>
      <c r="U11" s="10" t="s">
        <v>50</v>
      </c>
      <c r="V11" s="20">
        <v>19743820000</v>
      </c>
      <c r="W11" s="20">
        <v>365136720</v>
      </c>
      <c r="X11" s="19">
        <v>1.8499999999999999E-2</v>
      </c>
      <c r="Y11" s="19">
        <f>IF(X11/L11&gt;100%,100%,X11/L11)</f>
        <v>0.18499999999999997</v>
      </c>
      <c r="Z11" s="10" t="s">
        <v>71</v>
      </c>
      <c r="AA11" s="14">
        <v>2608154805</v>
      </c>
      <c r="AB11" s="35">
        <v>20529820000</v>
      </c>
      <c r="AC11" s="19">
        <f>+AA11/AB11</f>
        <v>0.12704226364381177</v>
      </c>
      <c r="AD11" s="19">
        <f>IF(AC11/M11&gt;100%,100%,AC11/M11)</f>
        <v>0.50816905457524708</v>
      </c>
      <c r="AE11" s="10"/>
      <c r="AF11" s="35">
        <v>5974729702</v>
      </c>
      <c r="AG11" s="35">
        <v>26529820000</v>
      </c>
      <c r="AH11" s="36">
        <f>+AF11/AG11</f>
        <v>0.22520807536575824</v>
      </c>
      <c r="AI11" s="36">
        <f>IF(AH11/N11&gt;100%,100%,AH11/N11)</f>
        <v>0.64345164390216647</v>
      </c>
      <c r="AJ11" s="10"/>
      <c r="AK11" s="35">
        <v>15526354933</v>
      </c>
      <c r="AL11" s="35">
        <v>26529820000</v>
      </c>
      <c r="AM11" s="36">
        <f t="shared" si="4"/>
        <v>0.58524162368987054</v>
      </c>
      <c r="AN11" s="36">
        <f t="shared" si="5"/>
        <v>1</v>
      </c>
      <c r="AO11" s="10"/>
      <c r="AP11" s="10">
        <f t="shared" si="2"/>
        <v>0.52</v>
      </c>
      <c r="AQ11" s="10"/>
      <c r="AR11" s="10">
        <f t="shared" si="3"/>
        <v>0</v>
      </c>
      <c r="AS11" s="10"/>
    </row>
    <row r="12" spans="1:46" s="16" customFormat="1" ht="217.5" x14ac:dyDescent="0.35">
      <c r="A12" s="9">
        <v>4</v>
      </c>
      <c r="B12" s="10" t="s">
        <v>36</v>
      </c>
      <c r="C12" s="10" t="s">
        <v>55</v>
      </c>
      <c r="D12" s="11" t="s">
        <v>76</v>
      </c>
      <c r="E12" s="10" t="s">
        <v>77</v>
      </c>
      <c r="F12" s="10" t="s">
        <v>78</v>
      </c>
      <c r="G12" s="10" t="s">
        <v>79</v>
      </c>
      <c r="H12" s="10" t="s">
        <v>80</v>
      </c>
      <c r="I12" s="10" t="s">
        <v>43</v>
      </c>
      <c r="J12" s="10" t="s">
        <v>81</v>
      </c>
      <c r="K12" s="10" t="s">
        <v>45</v>
      </c>
      <c r="L12" s="13">
        <v>1</v>
      </c>
      <c r="M12" s="13">
        <v>1</v>
      </c>
      <c r="N12" s="13">
        <v>1</v>
      </c>
      <c r="O12" s="13">
        <v>1</v>
      </c>
      <c r="P12" s="13">
        <v>1</v>
      </c>
      <c r="Q12" s="10" t="s">
        <v>60</v>
      </c>
      <c r="R12" s="10" t="s">
        <v>82</v>
      </c>
      <c r="S12" s="10" t="s">
        <v>83</v>
      </c>
      <c r="T12" s="10" t="s">
        <v>49</v>
      </c>
      <c r="U12" s="10" t="s">
        <v>50</v>
      </c>
      <c r="V12" s="14"/>
      <c r="W12" s="10"/>
      <c r="X12" s="10"/>
      <c r="Y12" s="10"/>
      <c r="Z12" s="10"/>
      <c r="AA12" s="14">
        <v>159</v>
      </c>
      <c r="AB12" s="10">
        <v>166</v>
      </c>
      <c r="AC12" s="55">
        <f>AA12/AB12</f>
        <v>0.95783132530120485</v>
      </c>
      <c r="AD12" s="55">
        <f>AC12/M12</f>
        <v>0.95783132530120485</v>
      </c>
      <c r="AE12" s="53" t="s">
        <v>84</v>
      </c>
      <c r="AF12" s="14">
        <v>270</v>
      </c>
      <c r="AG12" s="10">
        <v>274</v>
      </c>
      <c r="AH12" s="12">
        <f>AF12/AG12</f>
        <v>0.98540145985401462</v>
      </c>
      <c r="AI12" s="12">
        <f>AH12/100%</f>
        <v>0.98540145985401462</v>
      </c>
      <c r="AJ12" s="10"/>
      <c r="AK12" s="14">
        <v>339</v>
      </c>
      <c r="AL12" s="10">
        <v>367</v>
      </c>
      <c r="AM12" s="12">
        <f>AK12/AL12</f>
        <v>0.92370572207084467</v>
      </c>
      <c r="AN12" s="36">
        <f>IF(AM12/O12&gt;100%,100%,AM12/O12)</f>
        <v>0.92370572207084467</v>
      </c>
      <c r="AO12" s="10"/>
      <c r="AP12" s="10">
        <f t="shared" si="2"/>
        <v>1</v>
      </c>
      <c r="AQ12" s="10"/>
      <c r="AR12" s="10">
        <f t="shared" si="3"/>
        <v>0</v>
      </c>
      <c r="AS12" s="10"/>
    </row>
    <row r="13" spans="1:46" s="16" customFormat="1" ht="246.5" x14ac:dyDescent="0.35">
      <c r="A13" s="9">
        <v>4</v>
      </c>
      <c r="B13" s="10" t="s">
        <v>36</v>
      </c>
      <c r="C13" s="10" t="s">
        <v>55</v>
      </c>
      <c r="D13" s="11" t="s">
        <v>86</v>
      </c>
      <c r="E13" s="10" t="s">
        <v>87</v>
      </c>
      <c r="F13" s="10" t="s">
        <v>78</v>
      </c>
      <c r="G13" s="10" t="s">
        <v>88</v>
      </c>
      <c r="H13" s="10" t="s">
        <v>89</v>
      </c>
      <c r="I13" s="10" t="s">
        <v>43</v>
      </c>
      <c r="J13" s="10" t="s">
        <v>81</v>
      </c>
      <c r="K13" s="10" t="s">
        <v>45</v>
      </c>
      <c r="L13" s="13">
        <v>1</v>
      </c>
      <c r="M13" s="13">
        <v>1</v>
      </c>
      <c r="N13" s="13">
        <v>1</v>
      </c>
      <c r="O13" s="13">
        <v>1</v>
      </c>
      <c r="P13" s="13">
        <v>1</v>
      </c>
      <c r="Q13" s="10" t="s">
        <v>60</v>
      </c>
      <c r="R13" s="10" t="s">
        <v>82</v>
      </c>
      <c r="S13" s="10" t="s">
        <v>90</v>
      </c>
      <c r="T13" s="10" t="s">
        <v>49</v>
      </c>
      <c r="U13" s="10" t="s">
        <v>50</v>
      </c>
      <c r="V13" s="14">
        <v>38</v>
      </c>
      <c r="W13" s="10">
        <v>117</v>
      </c>
      <c r="X13" s="46">
        <f>(V13/W13)*100</f>
        <v>32.478632478632477</v>
      </c>
      <c r="Y13" s="19">
        <f>IF(V13/W13&gt;100%,100%,V13/W13)</f>
        <v>0.3247863247863248</v>
      </c>
      <c r="Z13" s="10"/>
      <c r="AA13" s="14">
        <v>158</v>
      </c>
      <c r="AB13" s="10">
        <v>164</v>
      </c>
      <c r="AC13" s="55">
        <f>AA13/AB13</f>
        <v>0.96341463414634143</v>
      </c>
      <c r="AD13" s="55">
        <f>AC13/M13</f>
        <v>0.96341463414634143</v>
      </c>
      <c r="AE13" s="10"/>
      <c r="AF13" s="14">
        <v>266</v>
      </c>
      <c r="AG13" s="10">
        <v>268</v>
      </c>
      <c r="AH13" s="12">
        <f>AF13/AG13</f>
        <v>0.9925373134328358</v>
      </c>
      <c r="AI13" s="12">
        <f>AH13/100%</f>
        <v>0.9925373134328358</v>
      </c>
      <c r="AJ13" s="10" t="s">
        <v>91</v>
      </c>
      <c r="AK13" s="88">
        <v>336</v>
      </c>
      <c r="AL13" s="53">
        <v>337</v>
      </c>
      <c r="AM13" s="68">
        <f>AK13/AL13</f>
        <v>0.9970326409495549</v>
      </c>
      <c r="AN13" s="36">
        <f>IF(AM13/O13&gt;100%,100%,AM13/O13)</f>
        <v>0.9970326409495549</v>
      </c>
      <c r="AO13" s="10"/>
      <c r="AP13" s="10">
        <f t="shared" si="2"/>
        <v>1</v>
      </c>
      <c r="AQ13" s="10"/>
      <c r="AR13" s="10">
        <f t="shared" si="3"/>
        <v>0</v>
      </c>
      <c r="AS13" s="10"/>
    </row>
    <row r="14" spans="1:46" s="16" customFormat="1" ht="130.5" x14ac:dyDescent="0.35">
      <c r="A14" s="9">
        <v>4</v>
      </c>
      <c r="B14" s="10" t="s">
        <v>36</v>
      </c>
      <c r="C14" s="10" t="s">
        <v>55</v>
      </c>
      <c r="D14" s="11" t="s">
        <v>92</v>
      </c>
      <c r="E14" s="10" t="s">
        <v>93</v>
      </c>
      <c r="F14" s="10" t="s">
        <v>78</v>
      </c>
      <c r="G14" s="10" t="s">
        <v>94</v>
      </c>
      <c r="H14" s="10" t="s">
        <v>95</v>
      </c>
      <c r="I14" s="10" t="s">
        <v>43</v>
      </c>
      <c r="J14" s="10" t="s">
        <v>81</v>
      </c>
      <c r="K14" s="10" t="s">
        <v>45</v>
      </c>
      <c r="L14" s="13">
        <v>0.9</v>
      </c>
      <c r="M14" s="13">
        <v>0.9</v>
      </c>
      <c r="N14" s="13">
        <v>0.9</v>
      </c>
      <c r="O14" s="13">
        <v>0.9</v>
      </c>
      <c r="P14" s="13">
        <v>0.9</v>
      </c>
      <c r="Q14" s="10" t="s">
        <v>60</v>
      </c>
      <c r="R14" s="10" t="s">
        <v>96</v>
      </c>
      <c r="S14" s="10" t="s">
        <v>90</v>
      </c>
      <c r="T14" s="10" t="s">
        <v>49</v>
      </c>
      <c r="U14" s="10" t="s">
        <v>97</v>
      </c>
      <c r="V14" s="14"/>
      <c r="W14" s="10"/>
      <c r="X14" s="10"/>
      <c r="Y14" s="10"/>
      <c r="Z14" s="10"/>
      <c r="AA14" s="14">
        <v>20</v>
      </c>
      <c r="AB14" s="10">
        <v>20</v>
      </c>
      <c r="AC14" s="55">
        <f>AA14/AB14</f>
        <v>1</v>
      </c>
      <c r="AD14" s="55">
        <f>AC14/M14</f>
        <v>1.1111111111111112</v>
      </c>
      <c r="AE14" s="10"/>
      <c r="AF14" s="14">
        <v>20</v>
      </c>
      <c r="AG14" s="10">
        <v>20</v>
      </c>
      <c r="AH14" s="12">
        <f>AF14/AG14</f>
        <v>1</v>
      </c>
      <c r="AI14" s="12">
        <f>AH14/100%</f>
        <v>1</v>
      </c>
      <c r="AJ14" s="10" t="s">
        <v>98</v>
      </c>
      <c r="AK14" s="67">
        <v>20</v>
      </c>
      <c r="AL14" s="53">
        <v>20</v>
      </c>
      <c r="AM14" s="68">
        <f>AK14/AL14</f>
        <v>1</v>
      </c>
      <c r="AN14" s="36">
        <f>IF(AM14/O14&gt;100%,100%,AM14/O14)</f>
        <v>1</v>
      </c>
      <c r="AO14" s="10"/>
      <c r="AP14" s="10">
        <f t="shared" si="2"/>
        <v>0.9</v>
      </c>
      <c r="AQ14" s="10"/>
      <c r="AR14" s="10">
        <f t="shared" si="3"/>
        <v>0</v>
      </c>
      <c r="AS14" s="10"/>
    </row>
    <row r="15" spans="1:46" s="16" customFormat="1" ht="87" x14ac:dyDescent="0.35">
      <c r="A15" s="9">
        <v>4</v>
      </c>
      <c r="B15" s="10" t="s">
        <v>36</v>
      </c>
      <c r="C15" s="10" t="s">
        <v>55</v>
      </c>
      <c r="D15" s="11" t="s">
        <v>99</v>
      </c>
      <c r="E15" s="10" t="s">
        <v>100</v>
      </c>
      <c r="F15" s="10" t="s">
        <v>78</v>
      </c>
      <c r="G15" s="10" t="s">
        <v>94</v>
      </c>
      <c r="H15" s="10" t="s">
        <v>101</v>
      </c>
      <c r="I15" s="10" t="s">
        <v>43</v>
      </c>
      <c r="J15" s="10" t="s">
        <v>44</v>
      </c>
      <c r="K15" s="10" t="s">
        <v>45</v>
      </c>
      <c r="L15" s="13">
        <v>0</v>
      </c>
      <c r="M15" s="13">
        <v>0</v>
      </c>
      <c r="N15" s="13">
        <v>0</v>
      </c>
      <c r="O15" s="13">
        <v>1</v>
      </c>
      <c r="P15" s="13">
        <v>1</v>
      </c>
      <c r="Q15" s="10" t="s">
        <v>60</v>
      </c>
      <c r="R15" s="54" t="s">
        <v>96</v>
      </c>
      <c r="S15" s="54" t="s">
        <v>90</v>
      </c>
      <c r="T15" s="54" t="s">
        <v>49</v>
      </c>
      <c r="U15" s="54" t="s">
        <v>97</v>
      </c>
      <c r="V15" s="14"/>
      <c r="W15" s="10"/>
      <c r="X15" s="10"/>
      <c r="Y15" s="10"/>
      <c r="Z15" s="10"/>
      <c r="AA15" s="14">
        <f t="shared" si="0"/>
        <v>0</v>
      </c>
      <c r="AB15" s="10"/>
      <c r="AC15" s="10" t="e">
        <f t="shared" ref="AC15" si="6">IF(AB15/AA15&gt;100%,100%,AB15/AA15)</f>
        <v>#DIV/0!</v>
      </c>
      <c r="AD15" s="10"/>
      <c r="AE15" s="10"/>
      <c r="AF15" s="14">
        <f t="shared" si="1"/>
        <v>0</v>
      </c>
      <c r="AG15" s="10"/>
      <c r="AH15" s="10" t="e">
        <f t="shared" ref="AH15" si="7">IF(AG15/AF15&gt;100%,100%,AG15/AF15)</f>
        <v>#DIV/0!</v>
      </c>
      <c r="AI15" s="10"/>
      <c r="AJ15" s="10" t="s">
        <v>102</v>
      </c>
      <c r="AK15" s="14">
        <v>27</v>
      </c>
      <c r="AL15" s="10">
        <v>29</v>
      </c>
      <c r="AM15" s="56">
        <f>+AK15/AL15</f>
        <v>0.93103448275862066</v>
      </c>
      <c r="AN15" s="36">
        <f>IF(AM15/O15&gt;100%,100%,AM15/O15)</f>
        <v>0.93103448275862066</v>
      </c>
      <c r="AO15" s="10"/>
      <c r="AP15" s="10">
        <f t="shared" si="2"/>
        <v>1</v>
      </c>
      <c r="AQ15" s="10"/>
      <c r="AR15" s="10">
        <f t="shared" si="3"/>
        <v>0</v>
      </c>
      <c r="AS15" s="10"/>
    </row>
    <row r="17" s="4" customFormat="1" x14ac:dyDescent="0.35"/>
    <row r="18" s="4" customFormat="1" x14ac:dyDescent="0.35"/>
    <row r="19" s="4" customFormat="1" x14ac:dyDescent="0.35"/>
    <row r="20" s="4" customFormat="1" x14ac:dyDescent="0.35"/>
    <row r="21" s="4" customFormat="1" x14ac:dyDescent="0.35"/>
    <row r="22" s="4" customFormat="1" x14ac:dyDescent="0.35"/>
  </sheetData>
  <mergeCells count="12">
    <mergeCell ref="A1:K1"/>
    <mergeCell ref="L1:P1"/>
    <mergeCell ref="A2:K2"/>
    <mergeCell ref="A4:B5"/>
    <mergeCell ref="C4:C6"/>
    <mergeCell ref="D4:F5"/>
    <mergeCell ref="G4:Q5"/>
    <mergeCell ref="R4:U5"/>
    <mergeCell ref="V4:Z5"/>
    <mergeCell ref="AA4:AE5"/>
    <mergeCell ref="AF4:AJ5"/>
    <mergeCell ref="AK4:AO5"/>
  </mergeCells>
  <dataValidations count="1">
    <dataValidation allowBlank="1" showInputMessage="1" showErrorMessage="1" error="Escriba un texto " promptTitle="Cualquier contenido" sqref="F6 F3" xr:uid="{41AD91FF-8D81-4329-A0A0-23CF12B75E28}"/>
  </dataValidation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CE48EE-AC24-4A3D-AC5C-CD06F57370FB}">
  <sheetPr>
    <tabColor rgb="FF00B050"/>
  </sheetPr>
  <dimension ref="A1:AV15"/>
  <sheetViews>
    <sheetView topLeftCell="D4" workbookViewId="0">
      <pane xSplit="2" ySplit="3" topLeftCell="AK13" activePane="bottomRight" state="frozen"/>
      <selection pane="topRight"/>
      <selection pane="bottomLeft"/>
      <selection pane="bottomRight" activeCell="AL13" sqref="AL13"/>
    </sheetView>
  </sheetViews>
  <sheetFormatPr baseColWidth="10" defaultColWidth="10.81640625" defaultRowHeight="14.5" x14ac:dyDescent="0.35"/>
  <cols>
    <col min="1" max="1" width="4.1796875" style="4" customWidth="1"/>
    <col min="2" max="2" width="25.54296875" style="4" customWidth="1"/>
    <col min="3" max="3" width="13.81640625" style="4" customWidth="1"/>
    <col min="4" max="4" width="8.1796875" style="4" customWidth="1"/>
    <col min="5" max="5" width="44.26953125" style="4" bestFit="1" customWidth="1"/>
    <col min="6" max="6" width="10.81640625" style="4"/>
    <col min="7" max="7" width="24.453125" style="4" customWidth="1"/>
    <col min="8" max="8" width="23.54296875" style="4" customWidth="1"/>
    <col min="9" max="9" width="10" style="4" customWidth="1"/>
    <col min="10" max="10" width="18.453125" style="4" customWidth="1"/>
    <col min="11" max="11" width="15.81640625" style="4" customWidth="1"/>
    <col min="12" max="15" width="7.26953125" style="4" customWidth="1"/>
    <col min="16" max="16" width="12.453125" style="4" customWidth="1"/>
    <col min="17" max="17" width="11" style="4" customWidth="1"/>
    <col min="18" max="18" width="14.26953125" style="4" customWidth="1"/>
    <col min="19" max="19" width="10.453125" style="4" customWidth="1"/>
    <col min="20" max="20" width="21" style="4" customWidth="1"/>
    <col min="21" max="21" width="15.1796875" style="4" customWidth="1"/>
    <col min="22" max="22" width="21.453125" style="4" hidden="1" customWidth="1"/>
    <col min="23" max="25" width="15.7265625" style="4" hidden="1" customWidth="1"/>
    <col min="26" max="26" width="30.7265625" style="4" hidden="1" customWidth="1"/>
    <col min="27" max="27" width="16.54296875" style="4" hidden="1" customWidth="1"/>
    <col min="28" max="28" width="18.81640625" style="4" hidden="1" customWidth="1"/>
    <col min="29" max="29" width="16.54296875" style="4" hidden="1" customWidth="1"/>
    <col min="30" max="30" width="16.26953125" style="4" hidden="1" customWidth="1"/>
    <col min="31" max="31" width="66.26953125" style="4" hidden="1" customWidth="1"/>
    <col min="32" max="32" width="16.54296875" style="4" customWidth="1"/>
    <col min="33" max="33" width="19.7265625" style="4" customWidth="1"/>
    <col min="34" max="35" width="9" style="4" customWidth="1"/>
    <col min="36" max="36" width="59.453125" style="4" customWidth="1"/>
    <col min="37" max="38" width="22" style="4" customWidth="1"/>
    <col min="39" max="39" width="16.54296875" style="4" customWidth="1"/>
    <col min="40" max="40" width="34.81640625" style="4" customWidth="1"/>
    <col min="41" max="43" width="16.54296875" style="4" customWidth="1"/>
    <col min="44" max="44" width="21.54296875" style="4" customWidth="1"/>
    <col min="45" max="45" width="39.453125" style="4" customWidth="1"/>
    <col min="46" max="16384" width="10.81640625" style="4"/>
  </cols>
  <sheetData>
    <row r="1" spans="1:48" s="1" customFormat="1" ht="70.5" customHeight="1" x14ac:dyDescent="0.35">
      <c r="A1" s="92" t="s">
        <v>150</v>
      </c>
      <c r="B1" s="93"/>
      <c r="C1" s="93"/>
      <c r="D1" s="93"/>
      <c r="E1" s="93"/>
      <c r="F1" s="93"/>
      <c r="G1" s="93"/>
      <c r="H1" s="93"/>
      <c r="I1" s="93"/>
      <c r="J1" s="93"/>
      <c r="K1" s="93"/>
      <c r="L1" s="94"/>
      <c r="M1" s="94"/>
      <c r="N1" s="94"/>
      <c r="O1" s="94"/>
      <c r="P1" s="94"/>
    </row>
    <row r="2" spans="1:48" s="18" customFormat="1" ht="23.5" customHeight="1" x14ac:dyDescent="0.35">
      <c r="A2" s="92" t="s">
        <v>1</v>
      </c>
      <c r="B2" s="92"/>
      <c r="C2" s="92"/>
      <c r="D2" s="92"/>
      <c r="E2" s="92"/>
      <c r="F2" s="92"/>
      <c r="G2" s="92"/>
      <c r="H2" s="92"/>
      <c r="I2" s="92"/>
      <c r="J2" s="92"/>
      <c r="K2" s="92"/>
      <c r="L2" s="17"/>
      <c r="M2" s="17"/>
      <c r="N2" s="17"/>
      <c r="O2" s="17"/>
      <c r="P2" s="17"/>
    </row>
    <row r="3" spans="1:48" s="1" customFormat="1" x14ac:dyDescent="0.35"/>
    <row r="4" spans="1:48" ht="14.5" customHeight="1" x14ac:dyDescent="0.35">
      <c r="A4" s="95" t="s">
        <v>2</v>
      </c>
      <c r="B4" s="95"/>
      <c r="C4" s="95" t="s">
        <v>3</v>
      </c>
      <c r="D4" s="95" t="s">
        <v>4</v>
      </c>
      <c r="E4" s="95"/>
      <c r="F4" s="95"/>
      <c r="G4" s="96" t="s">
        <v>5</v>
      </c>
      <c r="H4" s="96"/>
      <c r="I4" s="96"/>
      <c r="J4" s="96"/>
      <c r="K4" s="96"/>
      <c r="L4" s="96"/>
      <c r="M4" s="96"/>
      <c r="N4" s="96"/>
      <c r="O4" s="96"/>
      <c r="P4" s="96"/>
      <c r="Q4" s="96"/>
      <c r="R4" s="95" t="s">
        <v>6</v>
      </c>
      <c r="S4" s="95"/>
      <c r="T4" s="95"/>
      <c r="U4" s="95"/>
      <c r="V4" s="97" t="s">
        <v>7</v>
      </c>
      <c r="W4" s="98"/>
      <c r="X4" s="98"/>
      <c r="Y4" s="98"/>
      <c r="Z4" s="99"/>
      <c r="AA4" s="103" t="s">
        <v>8</v>
      </c>
      <c r="AB4" s="104"/>
      <c r="AC4" s="104"/>
      <c r="AD4" s="104"/>
      <c r="AE4" s="105"/>
      <c r="AF4" s="109" t="s">
        <v>9</v>
      </c>
      <c r="AG4" s="110"/>
      <c r="AH4" s="110"/>
      <c r="AI4" s="110"/>
      <c r="AJ4" s="111"/>
      <c r="AK4" s="115" t="s">
        <v>10</v>
      </c>
      <c r="AL4" s="116"/>
      <c r="AM4" s="116"/>
      <c r="AN4" s="116"/>
      <c r="AO4" s="117"/>
    </row>
    <row r="5" spans="1:48" ht="14.5" customHeight="1" x14ac:dyDescent="0.35">
      <c r="A5" s="95"/>
      <c r="B5" s="95"/>
      <c r="C5" s="95"/>
      <c r="D5" s="95"/>
      <c r="E5" s="95"/>
      <c r="F5" s="95"/>
      <c r="G5" s="96"/>
      <c r="H5" s="96"/>
      <c r="I5" s="96"/>
      <c r="J5" s="96"/>
      <c r="K5" s="96"/>
      <c r="L5" s="96"/>
      <c r="M5" s="96"/>
      <c r="N5" s="96"/>
      <c r="O5" s="96"/>
      <c r="P5" s="96"/>
      <c r="Q5" s="96"/>
      <c r="R5" s="95"/>
      <c r="S5" s="95"/>
      <c r="T5" s="95"/>
      <c r="U5" s="95"/>
      <c r="V5" s="100"/>
      <c r="W5" s="101"/>
      <c r="X5" s="101"/>
      <c r="Y5" s="101"/>
      <c r="Z5" s="102"/>
      <c r="AA5" s="106"/>
      <c r="AB5" s="107"/>
      <c r="AC5" s="107"/>
      <c r="AD5" s="107"/>
      <c r="AE5" s="108"/>
      <c r="AF5" s="112"/>
      <c r="AG5" s="113"/>
      <c r="AH5" s="113"/>
      <c r="AI5" s="113"/>
      <c r="AJ5" s="114"/>
      <c r="AK5" s="118"/>
      <c r="AL5" s="119"/>
      <c r="AM5" s="119"/>
      <c r="AN5" s="119"/>
      <c r="AO5" s="120"/>
    </row>
    <row r="6" spans="1:48" ht="58" x14ac:dyDescent="0.35">
      <c r="A6" s="2" t="s">
        <v>11</v>
      </c>
      <c r="B6" s="2" t="s">
        <v>12</v>
      </c>
      <c r="C6" s="95"/>
      <c r="D6" s="2" t="s">
        <v>13</v>
      </c>
      <c r="E6" s="2" t="s">
        <v>14</v>
      </c>
      <c r="F6" s="2" t="s">
        <v>15</v>
      </c>
      <c r="G6" s="3" t="s">
        <v>16</v>
      </c>
      <c r="H6" s="3" t="s">
        <v>17</v>
      </c>
      <c r="I6" s="3" t="s">
        <v>18</v>
      </c>
      <c r="J6" s="3" t="s">
        <v>19</v>
      </c>
      <c r="K6" s="3" t="s">
        <v>20</v>
      </c>
      <c r="L6" s="3" t="s">
        <v>21</v>
      </c>
      <c r="M6" s="3" t="s">
        <v>22</v>
      </c>
      <c r="N6" s="3" t="s">
        <v>23</v>
      </c>
      <c r="O6" s="3" t="s">
        <v>24</v>
      </c>
      <c r="P6" s="3" t="s">
        <v>25</v>
      </c>
      <c r="Q6" s="3" t="s">
        <v>26</v>
      </c>
      <c r="R6" s="2" t="s">
        <v>27</v>
      </c>
      <c r="S6" s="2" t="s">
        <v>28</v>
      </c>
      <c r="T6" s="2" t="s">
        <v>29</v>
      </c>
      <c r="U6" s="2" t="s">
        <v>30</v>
      </c>
      <c r="V6" s="5" t="s">
        <v>31</v>
      </c>
      <c r="W6" s="5" t="s">
        <v>32</v>
      </c>
      <c r="X6" s="5" t="s">
        <v>33</v>
      </c>
      <c r="Y6" s="5" t="s">
        <v>34</v>
      </c>
      <c r="Z6" s="5" t="s">
        <v>35</v>
      </c>
      <c r="AA6" s="6" t="s">
        <v>31</v>
      </c>
      <c r="AB6" s="6" t="s">
        <v>32</v>
      </c>
      <c r="AC6" s="6" t="s">
        <v>33</v>
      </c>
      <c r="AD6" s="6" t="s">
        <v>34</v>
      </c>
      <c r="AE6" s="6" t="s">
        <v>35</v>
      </c>
      <c r="AF6" s="7" t="s">
        <v>31</v>
      </c>
      <c r="AG6" s="7" t="s">
        <v>32</v>
      </c>
      <c r="AH6" s="7" t="s">
        <v>33</v>
      </c>
      <c r="AI6" s="7" t="s">
        <v>34</v>
      </c>
      <c r="AJ6" s="7" t="s">
        <v>35</v>
      </c>
      <c r="AK6" s="8" t="s">
        <v>31</v>
      </c>
      <c r="AL6" s="8" t="s">
        <v>32</v>
      </c>
      <c r="AM6" s="8" t="s">
        <v>33</v>
      </c>
      <c r="AN6" s="8" t="s">
        <v>34</v>
      </c>
      <c r="AO6" s="8" t="s">
        <v>35</v>
      </c>
    </row>
    <row r="7" spans="1:48" s="16" customFormat="1" ht="101.5" x14ac:dyDescent="0.35">
      <c r="A7" s="9">
        <v>4</v>
      </c>
      <c r="B7" s="10" t="s">
        <v>36</v>
      </c>
      <c r="C7" s="10" t="s">
        <v>37</v>
      </c>
      <c r="D7" s="11" t="s">
        <v>38</v>
      </c>
      <c r="E7" s="10" t="s">
        <v>105</v>
      </c>
      <c r="F7" s="10" t="s">
        <v>40</v>
      </c>
      <c r="G7" s="10" t="s">
        <v>41</v>
      </c>
      <c r="H7" s="10" t="s">
        <v>42</v>
      </c>
      <c r="I7" s="12" t="s">
        <v>43</v>
      </c>
      <c r="J7" s="10" t="s">
        <v>44</v>
      </c>
      <c r="K7" s="10" t="s">
        <v>45</v>
      </c>
      <c r="L7" s="13">
        <v>0</v>
      </c>
      <c r="M7" s="13">
        <v>0</v>
      </c>
      <c r="N7" s="13">
        <v>0</v>
      </c>
      <c r="O7" s="13">
        <v>0.75</v>
      </c>
      <c r="P7" s="13">
        <v>0.75</v>
      </c>
      <c r="Q7" s="10" t="s">
        <v>46</v>
      </c>
      <c r="R7" s="10" t="s">
        <v>47</v>
      </c>
      <c r="S7" s="10" t="s">
        <v>48</v>
      </c>
      <c r="T7" s="10" t="s">
        <v>49</v>
      </c>
      <c r="U7" s="10" t="s">
        <v>50</v>
      </c>
      <c r="V7" s="14"/>
      <c r="W7" s="10"/>
      <c r="X7" s="10"/>
      <c r="Y7" s="10"/>
      <c r="Z7" s="10" t="s">
        <v>51</v>
      </c>
      <c r="AA7" s="14">
        <f t="shared" ref="AA7:AA15" si="0">M7</f>
        <v>0</v>
      </c>
      <c r="AB7" s="10"/>
      <c r="AC7" s="12"/>
      <c r="AD7" s="10"/>
      <c r="AE7" s="10" t="s">
        <v>115</v>
      </c>
      <c r="AF7" s="14">
        <f t="shared" ref="AF7:AF15" si="1">N7</f>
        <v>0</v>
      </c>
      <c r="AG7" s="10"/>
      <c r="AH7" s="10" t="e">
        <f>IF(AG7/AF7&gt;100%,100%,AG7/AF7)</f>
        <v>#DIV/0!</v>
      </c>
      <c r="AI7" s="10"/>
      <c r="AJ7" s="10" t="s">
        <v>53</v>
      </c>
      <c r="AK7" s="81" t="s">
        <v>54</v>
      </c>
      <c r="AL7" s="25" t="s">
        <v>54</v>
      </c>
      <c r="AM7" s="89">
        <v>0.32500000000000001</v>
      </c>
      <c r="AN7" s="36">
        <f>IF(AM7/O7&gt;100%,100%,AM7/O7)</f>
        <v>0.43333333333333335</v>
      </c>
      <c r="AO7" s="25"/>
      <c r="AP7" s="25">
        <f t="shared" ref="AP7:AP15" si="2">P7</f>
        <v>0.75</v>
      </c>
      <c r="AQ7" s="25"/>
      <c r="AR7" s="25">
        <f>IF(AQ7/AP7&gt;100%,100%,AQ7/AP7)</f>
        <v>0</v>
      </c>
      <c r="AS7" s="25"/>
      <c r="AT7" s="31"/>
      <c r="AU7" s="31"/>
      <c r="AV7" s="31"/>
    </row>
    <row r="8" spans="1:48" s="16" customFormat="1" ht="87" x14ac:dyDescent="0.35">
      <c r="A8" s="9">
        <v>4</v>
      </c>
      <c r="B8" s="10" t="s">
        <v>36</v>
      </c>
      <c r="C8" s="10" t="s">
        <v>55</v>
      </c>
      <c r="D8" s="11" t="s">
        <v>56</v>
      </c>
      <c r="E8" s="10" t="s">
        <v>106</v>
      </c>
      <c r="F8" s="10" t="s">
        <v>40</v>
      </c>
      <c r="G8" s="10" t="s">
        <v>58</v>
      </c>
      <c r="H8" s="10" t="s">
        <v>59</v>
      </c>
      <c r="I8" s="10" t="s">
        <v>43</v>
      </c>
      <c r="J8" s="10" t="s">
        <v>44</v>
      </c>
      <c r="K8" s="10" t="s">
        <v>45</v>
      </c>
      <c r="L8" s="13">
        <v>0.14000000000000001</v>
      </c>
      <c r="M8" s="13">
        <v>0.27</v>
      </c>
      <c r="N8" s="13">
        <v>0.45</v>
      </c>
      <c r="O8" s="13">
        <v>0.65</v>
      </c>
      <c r="P8" s="13">
        <v>0.65</v>
      </c>
      <c r="Q8" s="10" t="s">
        <v>60</v>
      </c>
      <c r="R8" s="10" t="s">
        <v>61</v>
      </c>
      <c r="S8" s="10" t="s">
        <v>62</v>
      </c>
      <c r="T8" s="10" t="s">
        <v>49</v>
      </c>
      <c r="U8" s="10" t="s">
        <v>50</v>
      </c>
      <c r="V8" s="20">
        <v>4911320900</v>
      </c>
      <c r="W8" s="20">
        <v>53191965014</v>
      </c>
      <c r="X8" s="19">
        <f>+V8/W8</f>
        <v>9.2332007262889274E-2</v>
      </c>
      <c r="Y8" s="19">
        <f>IF(X8/L8&gt;100%,100%,X8/L8)</f>
        <v>0.65951433759206612</v>
      </c>
      <c r="Z8" s="10"/>
      <c r="AA8" s="35">
        <v>10470821359</v>
      </c>
      <c r="AB8" s="35">
        <v>53397205014</v>
      </c>
      <c r="AC8" s="19">
        <f>+AA8/AB8</f>
        <v>0.19609306060597548</v>
      </c>
      <c r="AD8" s="19">
        <f>IF(AC8/M8&gt;100%,100%,AC8/M8)</f>
        <v>0.72627059483694612</v>
      </c>
      <c r="AE8" s="10"/>
      <c r="AF8" s="35">
        <v>23777142354</v>
      </c>
      <c r="AG8" s="35">
        <v>53343186246</v>
      </c>
      <c r="AH8" s="36">
        <f>+AF8/AG8</f>
        <v>0.44573907235964849</v>
      </c>
      <c r="AI8" s="36">
        <f>IF(AH8/N8&gt;100%,100%,AH8/N8)</f>
        <v>0.99053127191032997</v>
      </c>
      <c r="AJ8" s="10"/>
      <c r="AK8" s="35">
        <v>35300696549</v>
      </c>
      <c r="AL8" s="35">
        <v>53343186246</v>
      </c>
      <c r="AM8" s="36">
        <f>+AK8/AL8</f>
        <v>0.66176580428108689</v>
      </c>
      <c r="AN8" s="36">
        <f>IF(AM8/O8&gt;100%,100%,AM8/O8)</f>
        <v>1</v>
      </c>
      <c r="AO8" s="10"/>
      <c r="AP8" s="10">
        <f t="shared" si="2"/>
        <v>0.65</v>
      </c>
      <c r="AQ8" s="10"/>
      <c r="AR8" s="10">
        <f t="shared" ref="AR8:AR15" si="3">IF(AQ8/AP8&gt;100%,100%,AQ8/AP8)</f>
        <v>0</v>
      </c>
      <c r="AS8" s="10"/>
    </row>
    <row r="9" spans="1:48" s="16" customFormat="1" ht="87" x14ac:dyDescent="0.35">
      <c r="A9" s="9">
        <v>4</v>
      </c>
      <c r="B9" s="10" t="s">
        <v>36</v>
      </c>
      <c r="C9" s="10" t="s">
        <v>55</v>
      </c>
      <c r="D9" s="11" t="s">
        <v>63</v>
      </c>
      <c r="E9" s="10" t="s">
        <v>64</v>
      </c>
      <c r="F9" s="10" t="s">
        <v>40</v>
      </c>
      <c r="G9" s="10" t="s">
        <v>65</v>
      </c>
      <c r="H9" s="10" t="s">
        <v>66</v>
      </c>
      <c r="I9" s="10" t="s">
        <v>43</v>
      </c>
      <c r="J9" s="10" t="s">
        <v>44</v>
      </c>
      <c r="K9" s="10" t="s">
        <v>45</v>
      </c>
      <c r="L9" s="13">
        <v>0.12</v>
      </c>
      <c r="M9" s="13">
        <v>0.25</v>
      </c>
      <c r="N9" s="13">
        <v>0.43</v>
      </c>
      <c r="O9" s="13">
        <v>0.63</v>
      </c>
      <c r="P9" s="13">
        <v>0.63</v>
      </c>
      <c r="Q9" s="10" t="s">
        <v>60</v>
      </c>
      <c r="R9" s="10" t="s">
        <v>61</v>
      </c>
      <c r="S9" s="10" t="s">
        <v>62</v>
      </c>
      <c r="T9" s="10" t="s">
        <v>49</v>
      </c>
      <c r="U9" s="10" t="s">
        <v>50</v>
      </c>
      <c r="V9" s="20">
        <v>674330188</v>
      </c>
      <c r="W9" s="20">
        <v>12039856262</v>
      </c>
      <c r="X9" s="19">
        <f>+V9/W9</f>
        <v>5.6008159343920914E-2</v>
      </c>
      <c r="Y9" s="19">
        <f>IF(X9/L9&gt;100%,100%,X9/L9)</f>
        <v>0.46673466119934098</v>
      </c>
      <c r="Z9" s="10"/>
      <c r="AA9" s="35">
        <v>763707188</v>
      </c>
      <c r="AB9" s="35">
        <v>12039856262</v>
      </c>
      <c r="AC9" s="19">
        <f>+AA9/AB9</f>
        <v>6.3431586837992437E-2</v>
      </c>
      <c r="AD9" s="19">
        <f>IF(AC9/M9&gt;100%,100%,AC9/M9)</f>
        <v>0.25372634735196975</v>
      </c>
      <c r="AE9" s="10"/>
      <c r="AF9" s="35">
        <v>2525161087</v>
      </c>
      <c r="AG9" s="35">
        <v>11903792834</v>
      </c>
      <c r="AH9" s="36">
        <f>+AF9/AG9</f>
        <v>0.21213079916743449</v>
      </c>
      <c r="AI9" s="36">
        <f>IF(AH9/N9&gt;100%,100%,AH9/N9)</f>
        <v>0.49332743992426625</v>
      </c>
      <c r="AJ9" s="10"/>
      <c r="AK9" s="35">
        <v>3165381644</v>
      </c>
      <c r="AL9" s="35">
        <v>11903792834</v>
      </c>
      <c r="AM9" s="36">
        <f>+AK9/AL9</f>
        <v>0.26591370398844089</v>
      </c>
      <c r="AN9" s="36">
        <f>IF(AM9/O9&gt;100%,100%,AM9/O9)</f>
        <v>0.42208524442609663</v>
      </c>
      <c r="AO9" s="10"/>
      <c r="AP9" s="10">
        <f t="shared" si="2"/>
        <v>0.63</v>
      </c>
      <c r="AQ9" s="10"/>
      <c r="AR9" s="10">
        <f t="shared" si="3"/>
        <v>0</v>
      </c>
      <c r="AS9" s="10"/>
    </row>
    <row r="10" spans="1:48" s="16" customFormat="1" ht="174" x14ac:dyDescent="0.35">
      <c r="A10" s="9">
        <v>4</v>
      </c>
      <c r="B10" s="10" t="s">
        <v>36</v>
      </c>
      <c r="C10" s="10" t="s">
        <v>55</v>
      </c>
      <c r="D10" s="11" t="s">
        <v>67</v>
      </c>
      <c r="E10" s="10" t="s">
        <v>68</v>
      </c>
      <c r="F10" s="10" t="s">
        <v>40</v>
      </c>
      <c r="G10" s="10" t="s">
        <v>69</v>
      </c>
      <c r="H10" s="10" t="s">
        <v>70</v>
      </c>
      <c r="I10" s="13" t="s">
        <v>43</v>
      </c>
      <c r="J10" s="10" t="s">
        <v>44</v>
      </c>
      <c r="K10" s="10" t="s">
        <v>45</v>
      </c>
      <c r="L10" s="13">
        <v>0.2</v>
      </c>
      <c r="M10" s="13">
        <v>0.3</v>
      </c>
      <c r="N10" s="43">
        <v>0.6</v>
      </c>
      <c r="O10" s="43">
        <v>0.96</v>
      </c>
      <c r="P10" s="13">
        <v>0.96</v>
      </c>
      <c r="Q10" s="10" t="s">
        <v>60</v>
      </c>
      <c r="R10" s="10" t="s">
        <v>61</v>
      </c>
      <c r="S10" s="10" t="s">
        <v>62</v>
      </c>
      <c r="T10" s="10" t="s">
        <v>49</v>
      </c>
      <c r="U10" s="10" t="s">
        <v>50</v>
      </c>
      <c r="V10" s="20">
        <v>107359187000</v>
      </c>
      <c r="W10" s="20">
        <v>6580932808</v>
      </c>
      <c r="X10" s="19">
        <f>W10/V10</f>
        <v>6.12982735049959E-2</v>
      </c>
      <c r="Y10" s="19">
        <f>IF(X10/L10&gt;100%,100%,X10/L10)</f>
        <v>0.30649136752497946</v>
      </c>
      <c r="Z10" s="10" t="s">
        <v>71</v>
      </c>
      <c r="AA10" s="35">
        <v>10182221955</v>
      </c>
      <c r="AB10" s="35">
        <v>107359187000</v>
      </c>
      <c r="AC10" s="19">
        <f>+AA10/AB10</f>
        <v>9.4842576956176095E-2</v>
      </c>
      <c r="AD10" s="19">
        <f>IF(AC10/M10&gt;100%,100%,AC10/M10)</f>
        <v>0.31614192318725365</v>
      </c>
      <c r="AE10" s="10"/>
      <c r="AF10" s="35">
        <v>28137018345</v>
      </c>
      <c r="AG10" s="35">
        <v>107609187000</v>
      </c>
      <c r="AH10" s="36">
        <f>+AF10/AG10</f>
        <v>0.26147412808722365</v>
      </c>
      <c r="AI10" s="36">
        <f>IF(AH10/N10&gt;100%,100%,AH10/N10)</f>
        <v>0.43579021347870611</v>
      </c>
      <c r="AJ10" s="10"/>
      <c r="AK10" s="35">
        <v>99163646926</v>
      </c>
      <c r="AL10" s="35">
        <v>107609187000</v>
      </c>
      <c r="AM10" s="36">
        <f t="shared" ref="AM10:AM11" si="4">+AK10/AL10</f>
        <v>0.92151655161189905</v>
      </c>
      <c r="AN10" s="36">
        <f t="shared" ref="AN10:AN15" si="5">IF(AM10/O10&gt;100%,100%,AM10/O10)</f>
        <v>0.95991307459572817</v>
      </c>
      <c r="AO10" s="10"/>
      <c r="AP10" s="10">
        <f t="shared" si="2"/>
        <v>0.96</v>
      </c>
      <c r="AQ10" s="10"/>
      <c r="AR10" s="10">
        <f t="shared" si="3"/>
        <v>0</v>
      </c>
      <c r="AS10" s="10"/>
    </row>
    <row r="11" spans="1:48" s="16" customFormat="1" ht="174" x14ac:dyDescent="0.35">
      <c r="A11" s="9">
        <v>4</v>
      </c>
      <c r="B11" s="10" t="s">
        <v>36</v>
      </c>
      <c r="C11" s="10" t="s">
        <v>55</v>
      </c>
      <c r="D11" s="11" t="s">
        <v>72</v>
      </c>
      <c r="E11" s="10" t="s">
        <v>116</v>
      </c>
      <c r="F11" s="10" t="s">
        <v>40</v>
      </c>
      <c r="G11" s="10" t="s">
        <v>74</v>
      </c>
      <c r="H11" s="10" t="s">
        <v>75</v>
      </c>
      <c r="I11" s="13" t="s">
        <v>43</v>
      </c>
      <c r="J11" s="10" t="s">
        <v>44</v>
      </c>
      <c r="K11" s="10" t="s">
        <v>45</v>
      </c>
      <c r="L11" s="13">
        <v>0.1</v>
      </c>
      <c r="M11" s="13">
        <v>0.25</v>
      </c>
      <c r="N11" s="43">
        <v>0.35</v>
      </c>
      <c r="O11" s="43">
        <v>0.52</v>
      </c>
      <c r="P11" s="13">
        <v>0.52</v>
      </c>
      <c r="Q11" s="10" t="s">
        <v>60</v>
      </c>
      <c r="R11" s="10" t="s">
        <v>61</v>
      </c>
      <c r="S11" s="10" t="s">
        <v>62</v>
      </c>
      <c r="T11" s="10" t="s">
        <v>49</v>
      </c>
      <c r="U11" s="10" t="s">
        <v>50</v>
      </c>
      <c r="V11" s="20">
        <v>107359187000</v>
      </c>
      <c r="W11" s="20">
        <v>2539019157</v>
      </c>
      <c r="X11" s="19">
        <v>2.3599999999999999E-2</v>
      </c>
      <c r="Y11" s="19">
        <f>IF(X11/L11&gt;100%,100%,X11/L11)</f>
        <v>0.23599999999999999</v>
      </c>
      <c r="Z11" s="10" t="s">
        <v>71</v>
      </c>
      <c r="AA11" s="35">
        <v>6296691405</v>
      </c>
      <c r="AB11" s="35">
        <v>107359187000</v>
      </c>
      <c r="AC11" s="19">
        <f>+AA11/AB11</f>
        <v>5.8650699404048205E-2</v>
      </c>
      <c r="AD11" s="19">
        <f>IF(AC11/M11&gt;100%,100%,AC11/M11)</f>
        <v>0.23460279761619282</v>
      </c>
      <c r="AE11" s="10"/>
      <c r="AF11" s="35">
        <v>11866716634</v>
      </c>
      <c r="AG11" s="35">
        <v>107609187000</v>
      </c>
      <c r="AH11" s="36">
        <f>+AF11/AG11</f>
        <v>0.11027605509183895</v>
      </c>
      <c r="AI11" s="36">
        <f>IF(AH11/N11&gt;100%,100%,AH11/N11)</f>
        <v>0.31507444311953986</v>
      </c>
      <c r="AJ11" s="10"/>
      <c r="AK11" s="35">
        <v>33728177063</v>
      </c>
      <c r="AL11" s="35">
        <v>107609187000</v>
      </c>
      <c r="AM11" s="36">
        <f t="shared" si="4"/>
        <v>0.31343213347574123</v>
      </c>
      <c r="AN11" s="36">
        <f t="shared" si="5"/>
        <v>0.60275410283796382</v>
      </c>
      <c r="AO11" s="10"/>
      <c r="AP11" s="10">
        <f t="shared" si="2"/>
        <v>0.52</v>
      </c>
      <c r="AQ11" s="10"/>
      <c r="AR11" s="10">
        <f t="shared" si="3"/>
        <v>0</v>
      </c>
      <c r="AS11" s="10"/>
    </row>
    <row r="12" spans="1:48" s="16" customFormat="1" ht="217.5" x14ac:dyDescent="0.35">
      <c r="A12" s="9">
        <v>4</v>
      </c>
      <c r="B12" s="10" t="s">
        <v>36</v>
      </c>
      <c r="C12" s="10" t="s">
        <v>55</v>
      </c>
      <c r="D12" s="11" t="s">
        <v>76</v>
      </c>
      <c r="E12" s="10" t="s">
        <v>77</v>
      </c>
      <c r="F12" s="10" t="s">
        <v>78</v>
      </c>
      <c r="G12" s="10" t="s">
        <v>79</v>
      </c>
      <c r="H12" s="10" t="s">
        <v>80</v>
      </c>
      <c r="I12" s="10" t="s">
        <v>43</v>
      </c>
      <c r="J12" s="10" t="s">
        <v>81</v>
      </c>
      <c r="K12" s="10" t="s">
        <v>45</v>
      </c>
      <c r="L12" s="13">
        <v>1</v>
      </c>
      <c r="M12" s="13">
        <v>1</v>
      </c>
      <c r="N12" s="13">
        <v>1</v>
      </c>
      <c r="O12" s="13">
        <v>1</v>
      </c>
      <c r="P12" s="13">
        <v>1</v>
      </c>
      <c r="Q12" s="10" t="s">
        <v>60</v>
      </c>
      <c r="R12" s="10" t="s">
        <v>82</v>
      </c>
      <c r="S12" s="10" t="s">
        <v>83</v>
      </c>
      <c r="T12" s="10" t="s">
        <v>49</v>
      </c>
      <c r="U12" s="10" t="s">
        <v>50</v>
      </c>
      <c r="V12" s="20"/>
      <c r="W12" s="20"/>
      <c r="X12" s="19"/>
      <c r="Y12" s="10"/>
      <c r="Z12" s="10"/>
      <c r="AA12" s="14">
        <v>162</v>
      </c>
      <c r="AB12" s="10">
        <v>189</v>
      </c>
      <c r="AC12" s="55">
        <f>AA12/AB12</f>
        <v>0.8571428571428571</v>
      </c>
      <c r="AD12" s="55">
        <f>AC12/M12</f>
        <v>0.8571428571428571</v>
      </c>
      <c r="AE12" s="53" t="s">
        <v>84</v>
      </c>
      <c r="AF12" s="14">
        <v>363</v>
      </c>
      <c r="AG12" s="10">
        <v>374</v>
      </c>
      <c r="AH12" s="12">
        <f>AF12/AG12</f>
        <v>0.97058823529411764</v>
      </c>
      <c r="AI12" s="12">
        <f>AH12/100%</f>
        <v>0.97058823529411764</v>
      </c>
      <c r="AJ12" s="10"/>
      <c r="AK12" s="14">
        <v>653</v>
      </c>
      <c r="AL12" s="10">
        <v>684</v>
      </c>
      <c r="AM12" s="12">
        <f>AK12/AL12</f>
        <v>0.95467836257309946</v>
      </c>
      <c r="AN12" s="36">
        <f t="shared" si="5"/>
        <v>0.95467836257309946</v>
      </c>
      <c r="AO12" s="10"/>
      <c r="AP12" s="10">
        <f t="shared" si="2"/>
        <v>1</v>
      </c>
      <c r="AQ12" s="10"/>
      <c r="AR12" s="10">
        <f t="shared" si="3"/>
        <v>0</v>
      </c>
      <c r="AS12" s="10"/>
    </row>
    <row r="13" spans="1:48" s="16" customFormat="1" ht="246.5" x14ac:dyDescent="0.35">
      <c r="A13" s="9">
        <v>4</v>
      </c>
      <c r="B13" s="10" t="s">
        <v>36</v>
      </c>
      <c r="C13" s="10" t="s">
        <v>55</v>
      </c>
      <c r="D13" s="11" t="s">
        <v>86</v>
      </c>
      <c r="E13" s="10" t="s">
        <v>87</v>
      </c>
      <c r="F13" s="10" t="s">
        <v>78</v>
      </c>
      <c r="G13" s="10" t="s">
        <v>88</v>
      </c>
      <c r="H13" s="10" t="s">
        <v>89</v>
      </c>
      <c r="I13" s="10" t="s">
        <v>43</v>
      </c>
      <c r="J13" s="10" t="s">
        <v>81</v>
      </c>
      <c r="K13" s="10" t="s">
        <v>45</v>
      </c>
      <c r="L13" s="13">
        <v>1</v>
      </c>
      <c r="M13" s="13">
        <v>1</v>
      </c>
      <c r="N13" s="13">
        <v>1</v>
      </c>
      <c r="O13" s="13">
        <v>1</v>
      </c>
      <c r="P13" s="13">
        <v>1</v>
      </c>
      <c r="Q13" s="10" t="s">
        <v>60</v>
      </c>
      <c r="R13" s="10" t="s">
        <v>82</v>
      </c>
      <c r="S13" s="10" t="s">
        <v>90</v>
      </c>
      <c r="T13" s="10" t="s">
        <v>49</v>
      </c>
      <c r="U13" s="10" t="s">
        <v>50</v>
      </c>
      <c r="V13" s="14">
        <v>46</v>
      </c>
      <c r="W13" s="10">
        <v>31</v>
      </c>
      <c r="X13" s="46">
        <f>(V13/W13)*100</f>
        <v>148.38709677419354</v>
      </c>
      <c r="Y13" s="19">
        <f>IF(V13/W13&gt;100%,100%,V13/W13)</f>
        <v>1</v>
      </c>
      <c r="Z13" s="10"/>
      <c r="AA13" s="14">
        <v>154</v>
      </c>
      <c r="AB13" s="10">
        <v>183</v>
      </c>
      <c r="AC13" s="55">
        <f>AA13/AB13</f>
        <v>0.84153005464480879</v>
      </c>
      <c r="AD13" s="55">
        <f>AC13/M13</f>
        <v>0.84153005464480879</v>
      </c>
      <c r="AE13" s="10"/>
      <c r="AF13" s="14">
        <v>345</v>
      </c>
      <c r="AG13" s="10">
        <v>360</v>
      </c>
      <c r="AH13" s="12">
        <f>AF13/AG13</f>
        <v>0.95833333333333337</v>
      </c>
      <c r="AI13" s="12">
        <f>AH13/100%</f>
        <v>0.95833333333333337</v>
      </c>
      <c r="AJ13" s="10" t="s">
        <v>91</v>
      </c>
      <c r="AK13" s="88">
        <v>647</v>
      </c>
      <c r="AL13" s="53">
        <v>653</v>
      </c>
      <c r="AM13" s="68">
        <f>AK13/AL13</f>
        <v>0.99081163859111787</v>
      </c>
      <c r="AN13" s="36">
        <f t="shared" si="5"/>
        <v>0.99081163859111787</v>
      </c>
      <c r="AO13" s="53"/>
      <c r="AP13" s="10">
        <f t="shared" si="2"/>
        <v>1</v>
      </c>
      <c r="AQ13" s="10"/>
      <c r="AR13" s="10">
        <f t="shared" si="3"/>
        <v>0</v>
      </c>
      <c r="AS13" s="10"/>
    </row>
    <row r="14" spans="1:48" s="16" customFormat="1" ht="130.5" x14ac:dyDescent="0.35">
      <c r="A14" s="9">
        <v>4</v>
      </c>
      <c r="B14" s="10" t="s">
        <v>36</v>
      </c>
      <c r="C14" s="10" t="s">
        <v>55</v>
      </c>
      <c r="D14" s="11" t="s">
        <v>92</v>
      </c>
      <c r="E14" s="10" t="s">
        <v>93</v>
      </c>
      <c r="F14" s="10" t="s">
        <v>78</v>
      </c>
      <c r="G14" s="10" t="s">
        <v>94</v>
      </c>
      <c r="H14" s="10" t="s">
        <v>95</v>
      </c>
      <c r="I14" s="10" t="s">
        <v>43</v>
      </c>
      <c r="J14" s="10" t="s">
        <v>81</v>
      </c>
      <c r="K14" s="10" t="s">
        <v>45</v>
      </c>
      <c r="L14" s="13">
        <v>0.9</v>
      </c>
      <c r="M14" s="13">
        <v>0.9</v>
      </c>
      <c r="N14" s="13">
        <v>0.9</v>
      </c>
      <c r="O14" s="13">
        <v>0.9</v>
      </c>
      <c r="P14" s="13">
        <v>0.9</v>
      </c>
      <c r="Q14" s="10" t="s">
        <v>60</v>
      </c>
      <c r="R14" s="10" t="s">
        <v>96</v>
      </c>
      <c r="S14" s="10" t="s">
        <v>90</v>
      </c>
      <c r="T14" s="10" t="s">
        <v>49</v>
      </c>
      <c r="U14" s="10" t="s">
        <v>97</v>
      </c>
      <c r="V14" s="20"/>
      <c r="W14" s="20"/>
      <c r="X14" s="19"/>
      <c r="Y14" s="10"/>
      <c r="Z14" s="10"/>
      <c r="AA14" s="14">
        <v>10</v>
      </c>
      <c r="AB14" s="10">
        <v>30</v>
      </c>
      <c r="AC14" s="55">
        <f>AA14/AB14</f>
        <v>0.33333333333333331</v>
      </c>
      <c r="AD14" s="55">
        <f>AC14/M14</f>
        <v>0.37037037037037035</v>
      </c>
      <c r="AE14" s="10" t="s">
        <v>151</v>
      </c>
      <c r="AF14" s="14">
        <v>30</v>
      </c>
      <c r="AG14" s="10">
        <v>30</v>
      </c>
      <c r="AH14" s="12">
        <f>AF14/AG14</f>
        <v>1</v>
      </c>
      <c r="AI14" s="12">
        <f>AH14/100%</f>
        <v>1</v>
      </c>
      <c r="AJ14" s="10" t="s">
        <v>98</v>
      </c>
      <c r="AK14" s="67">
        <v>30</v>
      </c>
      <c r="AL14" s="53">
        <v>30</v>
      </c>
      <c r="AM14" s="68">
        <f>AK14/AL14</f>
        <v>1</v>
      </c>
      <c r="AN14" s="36">
        <f t="shared" si="5"/>
        <v>1</v>
      </c>
      <c r="AO14" s="10"/>
      <c r="AP14" s="10">
        <f t="shared" si="2"/>
        <v>0.9</v>
      </c>
      <c r="AQ14" s="10"/>
      <c r="AR14" s="10">
        <f t="shared" si="3"/>
        <v>0</v>
      </c>
      <c r="AS14" s="10"/>
    </row>
    <row r="15" spans="1:48" s="16" customFormat="1" ht="87" x14ac:dyDescent="0.35">
      <c r="A15" s="9">
        <v>4</v>
      </c>
      <c r="B15" s="10" t="s">
        <v>36</v>
      </c>
      <c r="C15" s="10" t="s">
        <v>55</v>
      </c>
      <c r="D15" s="11" t="s">
        <v>99</v>
      </c>
      <c r="E15" s="10" t="s">
        <v>100</v>
      </c>
      <c r="F15" s="10" t="s">
        <v>78</v>
      </c>
      <c r="G15" s="10" t="s">
        <v>94</v>
      </c>
      <c r="H15" s="10" t="s">
        <v>101</v>
      </c>
      <c r="I15" s="10" t="s">
        <v>43</v>
      </c>
      <c r="J15" s="10" t="s">
        <v>44</v>
      </c>
      <c r="K15" s="10" t="s">
        <v>45</v>
      </c>
      <c r="L15" s="13">
        <v>0</v>
      </c>
      <c r="M15" s="13">
        <v>0</v>
      </c>
      <c r="N15" s="13">
        <v>0</v>
      </c>
      <c r="O15" s="13">
        <v>1</v>
      </c>
      <c r="P15" s="13">
        <v>1</v>
      </c>
      <c r="Q15" s="10" t="s">
        <v>60</v>
      </c>
      <c r="R15" s="54" t="s">
        <v>96</v>
      </c>
      <c r="S15" s="54" t="s">
        <v>90</v>
      </c>
      <c r="T15" s="54" t="s">
        <v>49</v>
      </c>
      <c r="U15" s="54" t="s">
        <v>97</v>
      </c>
      <c r="V15" s="14"/>
      <c r="W15" s="10"/>
      <c r="X15" s="10"/>
      <c r="Y15" s="10"/>
      <c r="Z15" s="10"/>
      <c r="AA15" s="14">
        <f t="shared" si="0"/>
        <v>0</v>
      </c>
      <c r="AB15" s="10"/>
      <c r="AC15" s="10" t="e">
        <f t="shared" ref="AC15" si="6">IF(AB15/AA15&gt;100%,100%,AB15/AA15)</f>
        <v>#DIV/0!</v>
      </c>
      <c r="AD15" s="10"/>
      <c r="AE15" s="10"/>
      <c r="AF15" s="14">
        <f t="shared" si="1"/>
        <v>0</v>
      </c>
      <c r="AG15" s="10"/>
      <c r="AH15" s="10" t="e">
        <f t="shared" ref="AH15" si="7">IF(AG15/AF15&gt;100%,100%,AG15/AF15)</f>
        <v>#DIV/0!</v>
      </c>
      <c r="AI15" s="10"/>
      <c r="AJ15" s="10" t="s">
        <v>102</v>
      </c>
      <c r="AK15" s="14">
        <v>3</v>
      </c>
      <c r="AL15" s="10">
        <v>29</v>
      </c>
      <c r="AM15" s="56">
        <f>+AK15/AL15</f>
        <v>0.10344827586206896</v>
      </c>
      <c r="AN15" s="36">
        <f t="shared" si="5"/>
        <v>0.10344827586206896</v>
      </c>
      <c r="AO15" s="10"/>
      <c r="AP15" s="10">
        <f t="shared" si="2"/>
        <v>1</v>
      </c>
      <c r="AQ15" s="10"/>
      <c r="AR15" s="10">
        <f t="shared" si="3"/>
        <v>0</v>
      </c>
      <c r="AS15" s="10"/>
    </row>
  </sheetData>
  <mergeCells count="12">
    <mergeCell ref="A1:K1"/>
    <mergeCell ref="L1:P1"/>
    <mergeCell ref="A2:K2"/>
    <mergeCell ref="A4:B5"/>
    <mergeCell ref="C4:C6"/>
    <mergeCell ref="D4:F5"/>
    <mergeCell ref="G4:Q5"/>
    <mergeCell ref="R4:U5"/>
    <mergeCell ref="V4:Z5"/>
    <mergeCell ref="AA4:AE5"/>
    <mergeCell ref="AF4:AJ5"/>
    <mergeCell ref="AK4:AO5"/>
  </mergeCells>
  <dataValidations count="1">
    <dataValidation allowBlank="1" showInputMessage="1" showErrorMessage="1" error="Escriba un texto " promptTitle="Cualquier contenido" sqref="F6 F3" xr:uid="{0984343B-4730-4CF4-BFC9-7A03C8204314}"/>
  </dataValidation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AC8FF0-881E-4652-B7C7-D354FB5B3869}">
  <sheetPr>
    <tabColor rgb="FF00B050"/>
  </sheetPr>
  <dimension ref="A1:AU15"/>
  <sheetViews>
    <sheetView topLeftCell="E4" workbookViewId="0">
      <pane xSplit="1" ySplit="3" topLeftCell="AM13" activePane="bottomRight" state="frozen"/>
      <selection pane="topRight"/>
      <selection pane="bottomLeft"/>
      <selection pane="bottomRight" activeCell="AM13" sqref="AM13"/>
    </sheetView>
  </sheetViews>
  <sheetFormatPr baseColWidth="10" defaultColWidth="10.81640625" defaultRowHeight="14.5" x14ac:dyDescent="0.35"/>
  <cols>
    <col min="1" max="1" width="4.1796875" style="4" customWidth="1"/>
    <col min="2" max="2" width="25.54296875" style="4" customWidth="1"/>
    <col min="3" max="3" width="13.81640625" style="4" customWidth="1"/>
    <col min="4" max="4" width="8.1796875" style="4" customWidth="1"/>
    <col min="5" max="5" width="44.26953125" style="4" bestFit="1" customWidth="1"/>
    <col min="6" max="6" width="10.81640625" style="4"/>
    <col min="7" max="7" width="24.453125" style="4" customWidth="1"/>
    <col min="8" max="8" width="23.54296875" style="4" customWidth="1"/>
    <col min="9" max="9" width="10" style="4" customWidth="1"/>
    <col min="10" max="10" width="18.453125" style="4" customWidth="1"/>
    <col min="11" max="11" width="15.81640625" style="4" customWidth="1"/>
    <col min="12" max="15" width="7.26953125" style="4" customWidth="1"/>
    <col min="16" max="16" width="13.7265625" style="4" customWidth="1"/>
    <col min="17" max="17" width="10.26953125" style="4" customWidth="1"/>
    <col min="18" max="18" width="16.26953125" style="4" customWidth="1"/>
    <col min="19" max="19" width="12.7265625" style="4" customWidth="1"/>
    <col min="20" max="20" width="18.453125" style="4" customWidth="1"/>
    <col min="21" max="21" width="16.81640625" style="4" customWidth="1"/>
    <col min="22" max="22" width="19.81640625" style="4" hidden="1" customWidth="1"/>
    <col min="23" max="25" width="15.7265625" style="4" hidden="1" customWidth="1"/>
    <col min="26" max="26" width="30.7265625" style="4" hidden="1" customWidth="1"/>
    <col min="27" max="27" width="16.54296875" style="4" hidden="1" customWidth="1"/>
    <col min="28" max="28" width="18.81640625" style="4" hidden="1" customWidth="1"/>
    <col min="29" max="29" width="16.54296875" style="4" hidden="1" customWidth="1"/>
    <col min="30" max="30" width="16.26953125" style="4" hidden="1" customWidth="1"/>
    <col min="31" max="31" width="69.7265625" style="4" hidden="1" customWidth="1"/>
    <col min="32" max="33" width="18.81640625" style="4" bestFit="1" customWidth="1"/>
    <col min="34" max="35" width="9.26953125" style="4" customWidth="1"/>
    <col min="36" max="36" width="67" style="4" customWidth="1"/>
    <col min="37" max="38" width="22" style="4" customWidth="1"/>
    <col min="39" max="39" width="16.54296875" style="4" customWidth="1"/>
    <col min="40" max="40" width="34.81640625" style="4" customWidth="1"/>
    <col min="41" max="43" width="16.54296875" style="4" customWidth="1"/>
    <col min="44" max="44" width="21.54296875" style="4" customWidth="1"/>
    <col min="45" max="45" width="39.453125" style="4" customWidth="1"/>
    <col min="46" max="16384" width="10.81640625" style="4"/>
  </cols>
  <sheetData>
    <row r="1" spans="1:47" s="1" customFormat="1" ht="70.5" customHeight="1" x14ac:dyDescent="0.35">
      <c r="A1" s="92" t="s">
        <v>152</v>
      </c>
      <c r="B1" s="93"/>
      <c r="C1" s="93"/>
      <c r="D1" s="93"/>
      <c r="E1" s="93"/>
      <c r="F1" s="93"/>
      <c r="G1" s="93"/>
      <c r="H1" s="93"/>
      <c r="I1" s="93"/>
      <c r="J1" s="93"/>
      <c r="K1" s="93"/>
      <c r="L1" s="94"/>
      <c r="M1" s="94"/>
      <c r="N1" s="94"/>
      <c r="O1" s="94"/>
      <c r="P1" s="94"/>
    </row>
    <row r="2" spans="1:47" s="18" customFormat="1" ht="23.5" customHeight="1" x14ac:dyDescent="0.35">
      <c r="A2" s="92" t="s">
        <v>1</v>
      </c>
      <c r="B2" s="92"/>
      <c r="C2" s="92"/>
      <c r="D2" s="92"/>
      <c r="E2" s="92"/>
      <c r="F2" s="92"/>
      <c r="G2" s="92"/>
      <c r="H2" s="92"/>
      <c r="I2" s="92"/>
      <c r="J2" s="92"/>
      <c r="K2" s="92"/>
      <c r="L2" s="17"/>
      <c r="M2" s="17"/>
      <c r="N2" s="17"/>
      <c r="O2" s="17"/>
      <c r="P2" s="17"/>
    </row>
    <row r="3" spans="1:47" s="1" customFormat="1" x14ac:dyDescent="0.35"/>
    <row r="4" spans="1:47" ht="14.5" customHeight="1" x14ac:dyDescent="0.35">
      <c r="A4" s="95" t="s">
        <v>2</v>
      </c>
      <c r="B4" s="95"/>
      <c r="C4" s="95" t="s">
        <v>3</v>
      </c>
      <c r="D4" s="95" t="s">
        <v>4</v>
      </c>
      <c r="E4" s="95"/>
      <c r="F4" s="95"/>
      <c r="G4" s="96" t="s">
        <v>5</v>
      </c>
      <c r="H4" s="96"/>
      <c r="I4" s="96"/>
      <c r="J4" s="96"/>
      <c r="K4" s="96"/>
      <c r="L4" s="96"/>
      <c r="M4" s="96"/>
      <c r="N4" s="96"/>
      <c r="O4" s="96"/>
      <c r="P4" s="96"/>
      <c r="Q4" s="96"/>
      <c r="R4" s="95" t="s">
        <v>6</v>
      </c>
      <c r="S4" s="95"/>
      <c r="T4" s="95"/>
      <c r="U4" s="95"/>
      <c r="V4" s="97" t="s">
        <v>7</v>
      </c>
      <c r="W4" s="98"/>
      <c r="X4" s="98"/>
      <c r="Y4" s="98"/>
      <c r="Z4" s="99"/>
      <c r="AA4" s="103" t="s">
        <v>8</v>
      </c>
      <c r="AB4" s="104"/>
      <c r="AC4" s="104"/>
      <c r="AD4" s="104"/>
      <c r="AE4" s="105"/>
      <c r="AF4" s="109" t="s">
        <v>9</v>
      </c>
      <c r="AG4" s="110"/>
      <c r="AH4" s="110"/>
      <c r="AI4" s="110"/>
      <c r="AJ4" s="111"/>
      <c r="AK4" s="115" t="s">
        <v>10</v>
      </c>
      <c r="AL4" s="116"/>
      <c r="AM4" s="116"/>
      <c r="AN4" s="116"/>
      <c r="AO4" s="117"/>
    </row>
    <row r="5" spans="1:47" ht="14.5" customHeight="1" x14ac:dyDescent="0.35">
      <c r="A5" s="95"/>
      <c r="B5" s="95"/>
      <c r="C5" s="95"/>
      <c r="D5" s="95"/>
      <c r="E5" s="95"/>
      <c r="F5" s="95"/>
      <c r="G5" s="96"/>
      <c r="H5" s="96"/>
      <c r="I5" s="96"/>
      <c r="J5" s="96"/>
      <c r="K5" s="96"/>
      <c r="L5" s="96"/>
      <c r="M5" s="96"/>
      <c r="N5" s="96"/>
      <c r="O5" s="96"/>
      <c r="P5" s="96"/>
      <c r="Q5" s="96"/>
      <c r="R5" s="95"/>
      <c r="S5" s="95"/>
      <c r="T5" s="95"/>
      <c r="U5" s="95"/>
      <c r="V5" s="100"/>
      <c r="W5" s="101"/>
      <c r="X5" s="101"/>
      <c r="Y5" s="101"/>
      <c r="Z5" s="102"/>
      <c r="AA5" s="106"/>
      <c r="AB5" s="107"/>
      <c r="AC5" s="107"/>
      <c r="AD5" s="107"/>
      <c r="AE5" s="108"/>
      <c r="AF5" s="112"/>
      <c r="AG5" s="113"/>
      <c r="AH5" s="113"/>
      <c r="AI5" s="113"/>
      <c r="AJ5" s="114"/>
      <c r="AK5" s="118"/>
      <c r="AL5" s="119"/>
      <c r="AM5" s="119"/>
      <c r="AN5" s="119"/>
      <c r="AO5" s="120"/>
    </row>
    <row r="6" spans="1:47" ht="58" x14ac:dyDescent="0.35">
      <c r="A6" s="2" t="s">
        <v>11</v>
      </c>
      <c r="B6" s="2" t="s">
        <v>12</v>
      </c>
      <c r="C6" s="95"/>
      <c r="D6" s="2" t="s">
        <v>13</v>
      </c>
      <c r="E6" s="2" t="s">
        <v>14</v>
      </c>
      <c r="F6" s="2" t="s">
        <v>15</v>
      </c>
      <c r="G6" s="3" t="s">
        <v>16</v>
      </c>
      <c r="H6" s="3" t="s">
        <v>17</v>
      </c>
      <c r="I6" s="3" t="s">
        <v>18</v>
      </c>
      <c r="J6" s="3" t="s">
        <v>19</v>
      </c>
      <c r="K6" s="3" t="s">
        <v>20</v>
      </c>
      <c r="L6" s="3" t="s">
        <v>21</v>
      </c>
      <c r="M6" s="3" t="s">
        <v>22</v>
      </c>
      <c r="N6" s="3" t="s">
        <v>23</v>
      </c>
      <c r="O6" s="3" t="s">
        <v>24</v>
      </c>
      <c r="P6" s="3" t="s">
        <v>25</v>
      </c>
      <c r="Q6" s="3" t="s">
        <v>26</v>
      </c>
      <c r="R6" s="2" t="s">
        <v>27</v>
      </c>
      <c r="S6" s="2" t="s">
        <v>28</v>
      </c>
      <c r="T6" s="2" t="s">
        <v>29</v>
      </c>
      <c r="U6" s="2" t="s">
        <v>30</v>
      </c>
      <c r="V6" s="5" t="s">
        <v>31</v>
      </c>
      <c r="W6" s="5" t="s">
        <v>32</v>
      </c>
      <c r="X6" s="5" t="s">
        <v>33</v>
      </c>
      <c r="Y6" s="5" t="s">
        <v>34</v>
      </c>
      <c r="Z6" s="5" t="s">
        <v>35</v>
      </c>
      <c r="AA6" s="6" t="s">
        <v>31</v>
      </c>
      <c r="AB6" s="6" t="s">
        <v>32</v>
      </c>
      <c r="AC6" s="6" t="s">
        <v>33</v>
      </c>
      <c r="AD6" s="6" t="s">
        <v>34</v>
      </c>
      <c r="AE6" s="6" t="s">
        <v>35</v>
      </c>
      <c r="AF6" s="7" t="s">
        <v>31</v>
      </c>
      <c r="AG6" s="7" t="s">
        <v>32</v>
      </c>
      <c r="AH6" s="7" t="s">
        <v>33</v>
      </c>
      <c r="AI6" s="7" t="s">
        <v>34</v>
      </c>
      <c r="AJ6" s="7" t="s">
        <v>35</v>
      </c>
      <c r="AK6" s="8" t="s">
        <v>31</v>
      </c>
      <c r="AL6" s="8" t="s">
        <v>32</v>
      </c>
      <c r="AM6" s="8" t="s">
        <v>33</v>
      </c>
      <c r="AN6" s="8" t="s">
        <v>34</v>
      </c>
      <c r="AO6" s="8" t="s">
        <v>35</v>
      </c>
    </row>
    <row r="7" spans="1:47" s="16" customFormat="1" ht="101.5" x14ac:dyDescent="0.35">
      <c r="A7" s="9">
        <v>4</v>
      </c>
      <c r="B7" s="10" t="s">
        <v>36</v>
      </c>
      <c r="C7" s="10" t="s">
        <v>37</v>
      </c>
      <c r="D7" s="11" t="s">
        <v>38</v>
      </c>
      <c r="E7" s="10" t="s">
        <v>105</v>
      </c>
      <c r="F7" s="10" t="s">
        <v>40</v>
      </c>
      <c r="G7" s="10" t="s">
        <v>41</v>
      </c>
      <c r="H7" s="10" t="s">
        <v>42</v>
      </c>
      <c r="I7" s="12" t="s">
        <v>43</v>
      </c>
      <c r="J7" s="10" t="s">
        <v>44</v>
      </c>
      <c r="K7" s="10" t="s">
        <v>45</v>
      </c>
      <c r="L7" s="13">
        <v>0</v>
      </c>
      <c r="M7" s="13">
        <v>0</v>
      </c>
      <c r="N7" s="13">
        <v>0</v>
      </c>
      <c r="O7" s="13">
        <v>0.75</v>
      </c>
      <c r="P7" s="13">
        <v>0.75</v>
      </c>
      <c r="Q7" s="10" t="s">
        <v>46</v>
      </c>
      <c r="R7" s="10" t="s">
        <v>47</v>
      </c>
      <c r="S7" s="10" t="s">
        <v>48</v>
      </c>
      <c r="T7" s="10" t="s">
        <v>49</v>
      </c>
      <c r="U7" s="10" t="s">
        <v>50</v>
      </c>
      <c r="V7" s="14"/>
      <c r="W7" s="10"/>
      <c r="X7" s="10"/>
      <c r="Y7" s="10"/>
      <c r="Z7" s="10" t="s">
        <v>51</v>
      </c>
      <c r="AA7" s="14">
        <f t="shared" ref="AA7:AA15" si="0">M7</f>
        <v>0</v>
      </c>
      <c r="AB7" s="10"/>
      <c r="AC7" s="12"/>
      <c r="AD7" s="10"/>
      <c r="AE7" s="10" t="s">
        <v>115</v>
      </c>
      <c r="AF7" s="14">
        <f t="shared" ref="AF7:AF15" si="1">N7</f>
        <v>0</v>
      </c>
      <c r="AG7" s="10"/>
      <c r="AH7" s="10" t="e">
        <f>IF(AG7/AF7&gt;100%,100%,AG7/AF7)</f>
        <v>#DIV/0!</v>
      </c>
      <c r="AI7" s="10"/>
      <c r="AJ7" s="10" t="s">
        <v>53</v>
      </c>
      <c r="AK7" s="86" t="s">
        <v>54</v>
      </c>
      <c r="AL7" s="86" t="s">
        <v>54</v>
      </c>
      <c r="AM7" s="87">
        <v>0.76300000000000001</v>
      </c>
      <c r="AN7" s="36">
        <f t="shared" ref="AN7" si="2">IF(AM7/O7&gt;100%,100%,AM7/O7)</f>
        <v>1</v>
      </c>
      <c r="AO7" s="84"/>
      <c r="AP7" s="84">
        <f t="shared" ref="AP7:AP15" si="3">P7</f>
        <v>0.75</v>
      </c>
      <c r="AQ7" s="84"/>
      <c r="AR7" s="84">
        <f>IF(AQ7/AP7&gt;100%,100%,AQ7/AP7)</f>
        <v>0</v>
      </c>
      <c r="AS7" s="84"/>
      <c r="AT7" s="85"/>
      <c r="AU7" s="85"/>
    </row>
    <row r="8" spans="1:47" s="16" customFormat="1" ht="87" x14ac:dyDescent="0.35">
      <c r="A8" s="9">
        <v>4</v>
      </c>
      <c r="B8" s="10" t="s">
        <v>36</v>
      </c>
      <c r="C8" s="10" t="s">
        <v>55</v>
      </c>
      <c r="D8" s="11" t="s">
        <v>56</v>
      </c>
      <c r="E8" s="10" t="s">
        <v>153</v>
      </c>
      <c r="F8" s="10" t="s">
        <v>40</v>
      </c>
      <c r="G8" s="10" t="s">
        <v>58</v>
      </c>
      <c r="H8" s="10" t="s">
        <v>59</v>
      </c>
      <c r="I8" s="10" t="s">
        <v>43</v>
      </c>
      <c r="J8" s="10" t="s">
        <v>44</v>
      </c>
      <c r="K8" s="10" t="s">
        <v>45</v>
      </c>
      <c r="L8" s="13">
        <v>7.0000000000000007E-2</v>
      </c>
      <c r="M8" s="13">
        <v>0.15</v>
      </c>
      <c r="N8" s="13">
        <v>0.35</v>
      </c>
      <c r="O8" s="13">
        <v>0.63</v>
      </c>
      <c r="P8" s="13">
        <v>0.63</v>
      </c>
      <c r="Q8" s="10" t="s">
        <v>60</v>
      </c>
      <c r="R8" s="10" t="s">
        <v>61</v>
      </c>
      <c r="S8" s="10" t="s">
        <v>62</v>
      </c>
      <c r="T8" s="10" t="s">
        <v>49</v>
      </c>
      <c r="U8" s="10" t="s">
        <v>50</v>
      </c>
      <c r="V8" s="20">
        <v>18370652436</v>
      </c>
      <c r="W8" s="20">
        <v>86124439364</v>
      </c>
      <c r="X8" s="19">
        <f>+V8/W8</f>
        <v>0.21330359386558664</v>
      </c>
      <c r="Y8" s="19">
        <f>IF(X8/L8&gt;100%,100%,X8/L8)</f>
        <v>1</v>
      </c>
      <c r="Z8" s="10"/>
      <c r="AA8" s="35">
        <v>34240924357</v>
      </c>
      <c r="AB8" s="35">
        <v>86215863879</v>
      </c>
      <c r="AC8" s="19">
        <f>+AA8/AB8</f>
        <v>0.39715341024774237</v>
      </c>
      <c r="AD8" s="19">
        <f>IF(AC8/M8&gt;100%,100%,AC8/M8)</f>
        <v>1</v>
      </c>
      <c r="AE8" s="10"/>
      <c r="AF8" s="35">
        <v>49001114483</v>
      </c>
      <c r="AG8" s="35">
        <v>86060247543</v>
      </c>
      <c r="AH8" s="36">
        <f>+AF8/AG8</f>
        <v>0.56938151913305379</v>
      </c>
      <c r="AI8" s="36">
        <f>IF(AH8/N8&gt;100%,100%,AH8/N8)</f>
        <v>1</v>
      </c>
      <c r="AJ8" s="10"/>
      <c r="AK8" s="35">
        <v>60734655891</v>
      </c>
      <c r="AL8" s="35">
        <v>86060243196</v>
      </c>
      <c r="AM8" s="36">
        <f>+AK8/AL8</f>
        <v>0.70572256869735284</v>
      </c>
      <c r="AN8" s="36">
        <f>IF(AM8/O8&gt;100%,100%,AM8/O8)</f>
        <v>1</v>
      </c>
      <c r="AO8" s="10"/>
      <c r="AP8" s="10">
        <f t="shared" si="3"/>
        <v>0.63</v>
      </c>
      <c r="AQ8" s="10"/>
      <c r="AR8" s="10">
        <f t="shared" ref="AR8:AR15" si="4">IF(AQ8/AP8&gt;100%,100%,AQ8/AP8)</f>
        <v>0</v>
      </c>
      <c r="AS8" s="10"/>
    </row>
    <row r="9" spans="1:47" s="16" customFormat="1" ht="87" x14ac:dyDescent="0.35">
      <c r="A9" s="9">
        <v>4</v>
      </c>
      <c r="B9" s="10" t="s">
        <v>36</v>
      </c>
      <c r="C9" s="10" t="s">
        <v>55</v>
      </c>
      <c r="D9" s="11" t="s">
        <v>63</v>
      </c>
      <c r="E9" s="10" t="s">
        <v>145</v>
      </c>
      <c r="F9" s="10" t="s">
        <v>40</v>
      </c>
      <c r="G9" s="10" t="s">
        <v>65</v>
      </c>
      <c r="H9" s="10" t="s">
        <v>66</v>
      </c>
      <c r="I9" s="10" t="s">
        <v>43</v>
      </c>
      <c r="J9" s="10" t="s">
        <v>44</v>
      </c>
      <c r="K9" s="10" t="s">
        <v>45</v>
      </c>
      <c r="L9" s="13">
        <v>0.12</v>
      </c>
      <c r="M9" s="13">
        <v>0.25</v>
      </c>
      <c r="N9" s="13">
        <v>0.43</v>
      </c>
      <c r="O9" s="13">
        <v>0.6</v>
      </c>
      <c r="P9" s="13">
        <v>0.6</v>
      </c>
      <c r="Q9" s="10" t="s">
        <v>60</v>
      </c>
      <c r="R9" s="10" t="s">
        <v>61</v>
      </c>
      <c r="S9" s="10" t="s">
        <v>62</v>
      </c>
      <c r="T9" s="10" t="s">
        <v>49</v>
      </c>
      <c r="U9" s="10" t="s">
        <v>50</v>
      </c>
      <c r="V9" s="20">
        <v>7043484737</v>
      </c>
      <c r="W9" s="20">
        <v>31931317342</v>
      </c>
      <c r="X9" s="19">
        <f>+V9/W9</f>
        <v>0.22058234120317805</v>
      </c>
      <c r="Y9" s="19">
        <f>IF(X9/L9&gt;100%,100%,X9/L9)</f>
        <v>1</v>
      </c>
      <c r="Z9" s="10"/>
      <c r="AA9" s="35">
        <v>13361817249</v>
      </c>
      <c r="AB9" s="35">
        <v>31656330977</v>
      </c>
      <c r="AC9" s="19">
        <f>+AA9/AB9</f>
        <v>0.42208988965613442</v>
      </c>
      <c r="AD9" s="19">
        <f>IF(AC9/M9&gt;100%,100%,AC9/M9)</f>
        <v>1</v>
      </c>
      <c r="AE9" s="10"/>
      <c r="AF9" s="35">
        <v>16290905930</v>
      </c>
      <c r="AG9" s="35">
        <v>31482879969</v>
      </c>
      <c r="AH9" s="36">
        <f>+AF9/AG9</f>
        <v>0.51745284885121812</v>
      </c>
      <c r="AI9" s="36">
        <f>IF(AH9/N9&gt;100%,100%,AH9/N9)</f>
        <v>1</v>
      </c>
      <c r="AJ9" s="10"/>
      <c r="AK9" s="35">
        <v>19797663671</v>
      </c>
      <c r="AL9" s="35">
        <v>30706974194</v>
      </c>
      <c r="AM9" s="36">
        <f>+AK9/AL9</f>
        <v>0.64472857357819291</v>
      </c>
      <c r="AN9" s="36">
        <f>IF(AM9/O9&gt;100%,100%,AM9/O9)</f>
        <v>1</v>
      </c>
      <c r="AO9" s="10"/>
      <c r="AP9" s="10">
        <f t="shared" si="3"/>
        <v>0.6</v>
      </c>
      <c r="AQ9" s="10"/>
      <c r="AR9" s="10">
        <f t="shared" si="4"/>
        <v>0</v>
      </c>
      <c r="AS9" s="10"/>
    </row>
    <row r="10" spans="1:47" s="16" customFormat="1" ht="174" x14ac:dyDescent="0.35">
      <c r="A10" s="9">
        <v>4</v>
      </c>
      <c r="B10" s="10" t="s">
        <v>36</v>
      </c>
      <c r="C10" s="10" t="s">
        <v>55</v>
      </c>
      <c r="D10" s="11" t="s">
        <v>67</v>
      </c>
      <c r="E10" s="10" t="s">
        <v>68</v>
      </c>
      <c r="F10" s="10" t="s">
        <v>40</v>
      </c>
      <c r="G10" s="10" t="s">
        <v>69</v>
      </c>
      <c r="H10" s="10" t="s">
        <v>70</v>
      </c>
      <c r="I10" s="13" t="s">
        <v>43</v>
      </c>
      <c r="J10" s="10" t="s">
        <v>44</v>
      </c>
      <c r="K10" s="10" t="s">
        <v>45</v>
      </c>
      <c r="L10" s="13">
        <v>0.2</v>
      </c>
      <c r="M10" s="13">
        <v>0.3</v>
      </c>
      <c r="N10" s="43">
        <v>0.6</v>
      </c>
      <c r="O10" s="43">
        <v>0.96</v>
      </c>
      <c r="P10" s="13">
        <v>0.96</v>
      </c>
      <c r="Q10" s="10" t="s">
        <v>60</v>
      </c>
      <c r="R10" s="10" t="s">
        <v>61</v>
      </c>
      <c r="S10" s="10" t="s">
        <v>62</v>
      </c>
      <c r="T10" s="10" t="s">
        <v>49</v>
      </c>
      <c r="U10" s="10" t="s">
        <v>50</v>
      </c>
      <c r="V10" s="20">
        <v>195983374000</v>
      </c>
      <c r="W10" s="20">
        <v>14804283237</v>
      </c>
      <c r="X10" s="19">
        <f>W10/V10</f>
        <v>7.553846499754617E-2</v>
      </c>
      <c r="Y10" s="19">
        <f>IF(X10/L10&gt;100%,100%,X10/L10)</f>
        <v>0.37769232498773081</v>
      </c>
      <c r="Z10" s="10" t="s">
        <v>71</v>
      </c>
      <c r="AA10" s="35">
        <v>32170991909</v>
      </c>
      <c r="AB10" s="35">
        <v>196190407987</v>
      </c>
      <c r="AC10" s="19">
        <f>+AA10/AB10</f>
        <v>0.16397841382302297</v>
      </c>
      <c r="AD10" s="19">
        <f>IF(AC10/M10&gt;100%,100%,AC10/M10)</f>
        <v>0.54659471274340998</v>
      </c>
      <c r="AE10" s="10"/>
      <c r="AF10" s="35">
        <v>119984921663</v>
      </c>
      <c r="AG10" s="35">
        <v>196440407987</v>
      </c>
      <c r="AH10" s="36">
        <f>+AF10/AG10</f>
        <v>0.6107955226347338</v>
      </c>
      <c r="AI10" s="36">
        <f>IF(AH10/N10&gt;100%,100%,AH10/N10)</f>
        <v>1</v>
      </c>
      <c r="AJ10" s="10"/>
      <c r="AK10" s="35">
        <v>196018456900</v>
      </c>
      <c r="AL10" s="35">
        <v>196440407987</v>
      </c>
      <c r="AM10" s="36">
        <f t="shared" ref="AM10:AM11" si="5">+AK10/AL10</f>
        <v>0.99785201481037489</v>
      </c>
      <c r="AN10" s="36">
        <f t="shared" ref="AN10:AN12" si="6">IF(AM10/O10&gt;100%,100%,AM10/O10)</f>
        <v>1</v>
      </c>
      <c r="AO10" s="10"/>
      <c r="AP10" s="10">
        <f t="shared" si="3"/>
        <v>0.96</v>
      </c>
      <c r="AQ10" s="10"/>
      <c r="AR10" s="10">
        <f t="shared" si="4"/>
        <v>0</v>
      </c>
      <c r="AS10" s="10"/>
    </row>
    <row r="11" spans="1:47" s="16" customFormat="1" ht="174" x14ac:dyDescent="0.35">
      <c r="A11" s="9">
        <v>4</v>
      </c>
      <c r="B11" s="10" t="s">
        <v>36</v>
      </c>
      <c r="C11" s="10" t="s">
        <v>55</v>
      </c>
      <c r="D11" s="11" t="s">
        <v>72</v>
      </c>
      <c r="E11" s="10" t="s">
        <v>123</v>
      </c>
      <c r="F11" s="10" t="s">
        <v>40</v>
      </c>
      <c r="G11" s="10" t="s">
        <v>74</v>
      </c>
      <c r="H11" s="10" t="s">
        <v>75</v>
      </c>
      <c r="I11" s="13" t="s">
        <v>43</v>
      </c>
      <c r="J11" s="10" t="s">
        <v>44</v>
      </c>
      <c r="K11" s="10" t="s">
        <v>45</v>
      </c>
      <c r="L11" s="13">
        <v>0.1</v>
      </c>
      <c r="M11" s="13">
        <v>0.25</v>
      </c>
      <c r="N11" s="43">
        <v>0.35</v>
      </c>
      <c r="O11" s="43">
        <v>0.5</v>
      </c>
      <c r="P11" s="13">
        <v>0.5</v>
      </c>
      <c r="Q11" s="10" t="s">
        <v>60</v>
      </c>
      <c r="R11" s="10" t="s">
        <v>61</v>
      </c>
      <c r="S11" s="10" t="s">
        <v>62</v>
      </c>
      <c r="T11" s="10" t="s">
        <v>49</v>
      </c>
      <c r="U11" s="10" t="s">
        <v>50</v>
      </c>
      <c r="V11" s="20">
        <v>195983374000</v>
      </c>
      <c r="W11" s="20">
        <v>1998884883</v>
      </c>
      <c r="X11" s="19">
        <f>W11/V11</f>
        <v>1.0199257427826505E-2</v>
      </c>
      <c r="Y11" s="19">
        <f>IF(X11/L11&gt;100%,100%,X11/L11)</f>
        <v>0.10199257427826504</v>
      </c>
      <c r="Z11" s="10" t="s">
        <v>71</v>
      </c>
      <c r="AA11" s="35">
        <v>12715257608</v>
      </c>
      <c r="AB11" s="35">
        <v>196190407987</v>
      </c>
      <c r="AC11" s="19">
        <f>+AA11/AB11</f>
        <v>6.4810801600670209E-2</v>
      </c>
      <c r="AD11" s="19">
        <f>IF(AC11/M11&gt;100%,100%,AC11/M11)</f>
        <v>0.25924320640268084</v>
      </c>
      <c r="AE11" s="10"/>
      <c r="AF11" s="35">
        <v>64889373005</v>
      </c>
      <c r="AG11" s="35">
        <v>196440407987</v>
      </c>
      <c r="AH11" s="36">
        <f>+AF11/AG11</f>
        <v>0.33032599387237194</v>
      </c>
      <c r="AI11" s="36">
        <f>IF(AH11/N11&gt;100%,100%,AH11/N11)</f>
        <v>0.94378855392106276</v>
      </c>
      <c r="AJ11" s="10"/>
      <c r="AK11" s="35">
        <v>77510688855</v>
      </c>
      <c r="AL11" s="35">
        <v>196440407987</v>
      </c>
      <c r="AM11" s="36">
        <f t="shared" si="5"/>
        <v>0.39457609383569131</v>
      </c>
      <c r="AN11" s="36">
        <f t="shared" si="6"/>
        <v>0.78915218767138262</v>
      </c>
      <c r="AO11" s="10"/>
      <c r="AP11" s="10">
        <f t="shared" si="3"/>
        <v>0.5</v>
      </c>
      <c r="AQ11" s="10"/>
      <c r="AR11" s="10">
        <f t="shared" si="4"/>
        <v>0</v>
      </c>
      <c r="AS11" s="10"/>
    </row>
    <row r="12" spans="1:47" s="16" customFormat="1" ht="217.5" x14ac:dyDescent="0.35">
      <c r="A12" s="9">
        <v>4</v>
      </c>
      <c r="B12" s="10" t="s">
        <v>36</v>
      </c>
      <c r="C12" s="10" t="s">
        <v>55</v>
      </c>
      <c r="D12" s="11" t="s">
        <v>76</v>
      </c>
      <c r="E12" s="10" t="s">
        <v>77</v>
      </c>
      <c r="F12" s="10" t="s">
        <v>78</v>
      </c>
      <c r="G12" s="10" t="s">
        <v>79</v>
      </c>
      <c r="H12" s="10" t="s">
        <v>80</v>
      </c>
      <c r="I12" s="10" t="s">
        <v>43</v>
      </c>
      <c r="J12" s="10" t="s">
        <v>81</v>
      </c>
      <c r="K12" s="10" t="s">
        <v>45</v>
      </c>
      <c r="L12" s="13">
        <v>1</v>
      </c>
      <c r="M12" s="13">
        <v>1</v>
      </c>
      <c r="N12" s="13">
        <v>1</v>
      </c>
      <c r="O12" s="13">
        <v>1</v>
      </c>
      <c r="P12" s="13">
        <v>1</v>
      </c>
      <c r="Q12" s="10" t="s">
        <v>60</v>
      </c>
      <c r="R12" s="10" t="s">
        <v>82</v>
      </c>
      <c r="S12" s="10" t="s">
        <v>83</v>
      </c>
      <c r="T12" s="10" t="s">
        <v>49</v>
      </c>
      <c r="U12" s="10" t="s">
        <v>50</v>
      </c>
      <c r="V12" s="14"/>
      <c r="W12" s="10"/>
      <c r="X12" s="10"/>
      <c r="Y12" s="10"/>
      <c r="Z12" s="10"/>
      <c r="AA12" s="14">
        <v>613</v>
      </c>
      <c r="AB12" s="10">
        <v>621</v>
      </c>
      <c r="AC12" s="55">
        <f>AA12/AB12</f>
        <v>0.98711755233494369</v>
      </c>
      <c r="AD12" s="55">
        <f>AC12/M12</f>
        <v>0.98711755233494369</v>
      </c>
      <c r="AE12" s="10"/>
      <c r="AF12" s="14">
        <v>1167</v>
      </c>
      <c r="AG12" s="10">
        <v>1168</v>
      </c>
      <c r="AH12" s="12">
        <f>AF12/AG12</f>
        <v>0.99914383561643838</v>
      </c>
      <c r="AI12" s="12">
        <f>AH12/100%</f>
        <v>0.99914383561643838</v>
      </c>
      <c r="AJ12" s="10"/>
      <c r="AK12" s="14">
        <v>1581</v>
      </c>
      <c r="AL12" s="10">
        <v>1601</v>
      </c>
      <c r="AM12" s="12">
        <f>AK12/AL12</f>
        <v>0.98750780762023738</v>
      </c>
      <c r="AN12" s="36">
        <f t="shared" si="6"/>
        <v>0.98750780762023738</v>
      </c>
      <c r="AO12" s="10"/>
      <c r="AP12" s="10">
        <f t="shared" si="3"/>
        <v>1</v>
      </c>
      <c r="AQ12" s="10"/>
      <c r="AR12" s="10">
        <f t="shared" si="4"/>
        <v>0</v>
      </c>
      <c r="AS12" s="10"/>
    </row>
    <row r="13" spans="1:47" s="16" customFormat="1" ht="246.5" x14ac:dyDescent="0.35">
      <c r="A13" s="9">
        <v>4</v>
      </c>
      <c r="B13" s="10" t="s">
        <v>36</v>
      </c>
      <c r="C13" s="10" t="s">
        <v>55</v>
      </c>
      <c r="D13" s="11" t="s">
        <v>86</v>
      </c>
      <c r="E13" s="10" t="s">
        <v>87</v>
      </c>
      <c r="F13" s="10" t="s">
        <v>78</v>
      </c>
      <c r="G13" s="10" t="s">
        <v>88</v>
      </c>
      <c r="H13" s="10" t="s">
        <v>89</v>
      </c>
      <c r="I13" s="10" t="s">
        <v>43</v>
      </c>
      <c r="J13" s="10" t="s">
        <v>81</v>
      </c>
      <c r="K13" s="10" t="s">
        <v>45</v>
      </c>
      <c r="L13" s="13">
        <v>1</v>
      </c>
      <c r="M13" s="13">
        <v>1</v>
      </c>
      <c r="N13" s="13">
        <v>1</v>
      </c>
      <c r="O13" s="13">
        <v>1</v>
      </c>
      <c r="P13" s="13">
        <v>1</v>
      </c>
      <c r="Q13" s="10" t="s">
        <v>60</v>
      </c>
      <c r="R13" s="10" t="s">
        <v>82</v>
      </c>
      <c r="S13" s="10" t="s">
        <v>90</v>
      </c>
      <c r="T13" s="10" t="s">
        <v>49</v>
      </c>
      <c r="U13" s="10" t="s">
        <v>50</v>
      </c>
      <c r="V13" s="14">
        <v>137</v>
      </c>
      <c r="W13" s="10">
        <v>359</v>
      </c>
      <c r="X13" s="46">
        <f>(V13/W13)*100</f>
        <v>38.16155988857939</v>
      </c>
      <c r="Y13" s="19">
        <f>IF(V13/W13&gt;100%,100%,V13/W13)</f>
        <v>0.38161559888579388</v>
      </c>
      <c r="Z13" s="10"/>
      <c r="AA13" s="14">
        <v>615</v>
      </c>
      <c r="AB13" s="10">
        <v>619</v>
      </c>
      <c r="AC13" s="55">
        <f>AA13/AB13</f>
        <v>0.99353796445880449</v>
      </c>
      <c r="AD13" s="55">
        <f>AC13/M13</f>
        <v>0.99353796445880449</v>
      </c>
      <c r="AE13" s="10" t="s">
        <v>91</v>
      </c>
      <c r="AF13" s="14">
        <v>1132</v>
      </c>
      <c r="AG13" s="10">
        <v>1146</v>
      </c>
      <c r="AH13" s="12">
        <f>AF13/AG13</f>
        <v>0.98778359511343805</v>
      </c>
      <c r="AI13" s="12">
        <f>AH13/100%</f>
        <v>0.98778359511343805</v>
      </c>
      <c r="AJ13" s="10" t="s">
        <v>91</v>
      </c>
      <c r="AK13" s="88">
        <v>1572</v>
      </c>
      <c r="AL13" s="53">
        <v>1578</v>
      </c>
      <c r="AM13" s="12">
        <f>AK13/AL13</f>
        <v>0.99619771863117867</v>
      </c>
      <c r="AN13" s="36">
        <f t="shared" ref="AN13" si="7">IF(AM13/O13&gt;100%,100%,AM13/O13)</f>
        <v>0.99619771863117867</v>
      </c>
      <c r="AO13" s="10"/>
      <c r="AP13" s="10">
        <f t="shared" si="3"/>
        <v>1</v>
      </c>
      <c r="AQ13" s="10"/>
      <c r="AR13" s="10">
        <f t="shared" si="4"/>
        <v>0</v>
      </c>
      <c r="AS13" s="10"/>
    </row>
    <row r="14" spans="1:47" s="16" customFormat="1" ht="101.5" x14ac:dyDescent="0.35">
      <c r="A14" s="9">
        <v>4</v>
      </c>
      <c r="B14" s="10" t="s">
        <v>36</v>
      </c>
      <c r="C14" s="10" t="s">
        <v>55</v>
      </c>
      <c r="D14" s="11" t="s">
        <v>92</v>
      </c>
      <c r="E14" s="10" t="s">
        <v>93</v>
      </c>
      <c r="F14" s="10" t="s">
        <v>78</v>
      </c>
      <c r="G14" s="10" t="s">
        <v>94</v>
      </c>
      <c r="H14" s="10" t="s">
        <v>95</v>
      </c>
      <c r="I14" s="10" t="s">
        <v>43</v>
      </c>
      <c r="J14" s="10" t="s">
        <v>81</v>
      </c>
      <c r="K14" s="10" t="s">
        <v>45</v>
      </c>
      <c r="L14" s="13">
        <v>0.9</v>
      </c>
      <c r="M14" s="13">
        <v>0.9</v>
      </c>
      <c r="N14" s="13">
        <v>0.9</v>
      </c>
      <c r="O14" s="13">
        <v>0.9</v>
      </c>
      <c r="P14" s="13">
        <v>0.9</v>
      </c>
      <c r="Q14" s="10" t="s">
        <v>60</v>
      </c>
      <c r="R14" s="10" t="s">
        <v>96</v>
      </c>
      <c r="S14" s="10" t="s">
        <v>90</v>
      </c>
      <c r="T14" s="10" t="s">
        <v>49</v>
      </c>
      <c r="U14" s="10" t="s">
        <v>97</v>
      </c>
      <c r="V14" s="14"/>
      <c r="W14" s="10"/>
      <c r="X14" s="10"/>
      <c r="Y14" s="10"/>
      <c r="Z14" s="10"/>
      <c r="AA14" s="14">
        <v>34</v>
      </c>
      <c r="AB14" s="10">
        <v>34</v>
      </c>
      <c r="AC14" s="55">
        <f>AA14/AB14</f>
        <v>1</v>
      </c>
      <c r="AD14" s="55">
        <f>AC14/M14</f>
        <v>1.1111111111111112</v>
      </c>
      <c r="AE14" s="10" t="s">
        <v>98</v>
      </c>
      <c r="AF14" s="14">
        <v>34</v>
      </c>
      <c r="AG14" s="10">
        <v>34</v>
      </c>
      <c r="AH14" s="12">
        <f>AF14/AG14</f>
        <v>1</v>
      </c>
      <c r="AI14" s="12">
        <f>AH14/100%</f>
        <v>1</v>
      </c>
      <c r="AJ14" s="10" t="s">
        <v>98</v>
      </c>
      <c r="AK14" s="67">
        <v>34</v>
      </c>
      <c r="AL14" s="53">
        <v>34</v>
      </c>
      <c r="AM14" s="68">
        <f>AK14/AL14</f>
        <v>1</v>
      </c>
      <c r="AN14" s="36">
        <f t="shared" ref="AN14" si="8">IF(AM14/O14&gt;100%,100%,AM14/O14)</f>
        <v>1</v>
      </c>
      <c r="AO14" s="10"/>
      <c r="AP14" s="10">
        <f t="shared" si="3"/>
        <v>0.9</v>
      </c>
      <c r="AQ14" s="10"/>
      <c r="AR14" s="10">
        <f t="shared" si="4"/>
        <v>0</v>
      </c>
      <c r="AS14" s="10"/>
    </row>
    <row r="15" spans="1:47" s="16" customFormat="1" ht="87" x14ac:dyDescent="0.35">
      <c r="A15" s="9">
        <v>4</v>
      </c>
      <c r="B15" s="10" t="s">
        <v>36</v>
      </c>
      <c r="C15" s="10" t="s">
        <v>55</v>
      </c>
      <c r="D15" s="11" t="s">
        <v>99</v>
      </c>
      <c r="E15" s="10" t="s">
        <v>100</v>
      </c>
      <c r="F15" s="10" t="s">
        <v>78</v>
      </c>
      <c r="G15" s="10" t="s">
        <v>94</v>
      </c>
      <c r="H15" s="10" t="s">
        <v>101</v>
      </c>
      <c r="I15" s="10" t="s">
        <v>43</v>
      </c>
      <c r="J15" s="10" t="s">
        <v>44</v>
      </c>
      <c r="K15" s="10" t="s">
        <v>45</v>
      </c>
      <c r="L15" s="13">
        <v>0</v>
      </c>
      <c r="M15" s="13">
        <v>0</v>
      </c>
      <c r="N15" s="13">
        <v>0</v>
      </c>
      <c r="O15" s="13">
        <v>1</v>
      </c>
      <c r="P15" s="13">
        <v>1</v>
      </c>
      <c r="Q15" s="10" t="s">
        <v>60</v>
      </c>
      <c r="R15" s="54" t="s">
        <v>96</v>
      </c>
      <c r="S15" s="54" t="s">
        <v>90</v>
      </c>
      <c r="T15" s="54" t="s">
        <v>49</v>
      </c>
      <c r="U15" s="54" t="s">
        <v>97</v>
      </c>
      <c r="V15" s="14"/>
      <c r="W15" s="10"/>
      <c r="X15" s="10"/>
      <c r="Y15" s="10"/>
      <c r="Z15" s="10"/>
      <c r="AA15" s="14">
        <f t="shared" si="0"/>
        <v>0</v>
      </c>
      <c r="AB15" s="10"/>
      <c r="AC15" s="10" t="e">
        <f t="shared" ref="AC15" si="9">IF(AB15/AA15&gt;100%,100%,AB15/AA15)</f>
        <v>#DIV/0!</v>
      </c>
      <c r="AD15" s="10"/>
      <c r="AE15" s="10" t="s">
        <v>102</v>
      </c>
      <c r="AF15" s="14">
        <f t="shared" si="1"/>
        <v>0</v>
      </c>
      <c r="AG15" s="10"/>
      <c r="AH15" s="10" t="e">
        <f t="shared" ref="AH15" si="10">IF(AG15/AF15&gt;100%,100%,AG15/AF15)</f>
        <v>#DIV/0!</v>
      </c>
      <c r="AI15" s="10"/>
      <c r="AJ15" s="10" t="s">
        <v>102</v>
      </c>
      <c r="AK15" s="14">
        <v>31</v>
      </c>
      <c r="AL15" s="10">
        <v>31</v>
      </c>
      <c r="AM15" s="56">
        <f>+AK15/AL15</f>
        <v>1</v>
      </c>
      <c r="AN15" s="36">
        <f t="shared" ref="AN15" si="11">IF(AM15/O15&gt;100%,100%,AM15/O15)</f>
        <v>1</v>
      </c>
      <c r="AO15" s="10"/>
      <c r="AP15" s="10">
        <f t="shared" si="3"/>
        <v>1</v>
      </c>
      <c r="AQ15" s="10"/>
      <c r="AR15" s="10">
        <f t="shared" si="4"/>
        <v>0</v>
      </c>
      <c r="AS15" s="10"/>
    </row>
  </sheetData>
  <mergeCells count="12">
    <mergeCell ref="A1:K1"/>
    <mergeCell ref="L1:P1"/>
    <mergeCell ref="A2:K2"/>
    <mergeCell ref="A4:B5"/>
    <mergeCell ref="C4:C6"/>
    <mergeCell ref="D4:F5"/>
    <mergeCell ref="G4:Q5"/>
    <mergeCell ref="R4:U5"/>
    <mergeCell ref="V4:Z5"/>
    <mergeCell ref="AA4:AE5"/>
    <mergeCell ref="AF4:AJ5"/>
    <mergeCell ref="AK4:AO5"/>
  </mergeCells>
  <dataValidations count="1">
    <dataValidation allowBlank="1" showInputMessage="1" showErrorMessage="1" error="Escriba un texto " promptTitle="Cualquier contenido" sqref="F6 F3" xr:uid="{F2BF0DB3-1CF6-4E81-9E8E-1C2C6B1AC68C}"/>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37388C-D535-4C47-85E1-52E22D90E969}">
  <sheetPr>
    <tabColor rgb="FF00B050"/>
  </sheetPr>
  <dimension ref="A1:AS17"/>
  <sheetViews>
    <sheetView topLeftCell="E3" workbookViewId="0">
      <pane xSplit="1" ySplit="4" topLeftCell="AK10" activePane="bottomRight" state="frozen"/>
      <selection pane="topRight"/>
      <selection pane="bottomLeft"/>
      <selection pane="bottomRight" activeCell="AM11" sqref="AM11"/>
    </sheetView>
  </sheetViews>
  <sheetFormatPr baseColWidth="10" defaultColWidth="10.81640625" defaultRowHeight="14.5" x14ac:dyDescent="0.35"/>
  <cols>
    <col min="1" max="1" width="4.1796875" style="4" customWidth="1"/>
    <col min="2" max="2" width="25.54296875" style="4" customWidth="1"/>
    <col min="3" max="3" width="13.81640625" style="4" customWidth="1"/>
    <col min="4" max="4" width="8.1796875" style="4" customWidth="1"/>
    <col min="5" max="5" width="31.26953125" style="4" customWidth="1"/>
    <col min="6" max="6" width="10.81640625" style="4"/>
    <col min="7" max="7" width="24.453125" style="4" customWidth="1"/>
    <col min="8" max="8" width="23.54296875" style="4" customWidth="1"/>
    <col min="9" max="9" width="10" style="4" customWidth="1"/>
    <col min="10" max="10" width="12.26953125" style="4" customWidth="1"/>
    <col min="11" max="11" width="10" style="4" customWidth="1"/>
    <col min="12" max="15" width="7.26953125" style="4" customWidth="1"/>
    <col min="16" max="16" width="11.7265625" style="4" customWidth="1"/>
    <col min="17" max="17" width="10.7265625" style="4" customWidth="1"/>
    <col min="18" max="18" width="19.7265625" style="4" customWidth="1"/>
    <col min="19" max="19" width="14.7265625" style="4" customWidth="1"/>
    <col min="20" max="20" width="19" style="4" customWidth="1"/>
    <col min="21" max="21" width="19.54296875" style="4" customWidth="1"/>
    <col min="22" max="23" width="15.7265625" style="4" hidden="1" customWidth="1"/>
    <col min="24" max="25" width="9.7265625" style="4" hidden="1" customWidth="1"/>
    <col min="26" max="26" width="57.1796875" style="4" hidden="1" customWidth="1"/>
    <col min="27" max="29" width="16.54296875" style="4" hidden="1" customWidth="1"/>
    <col min="30" max="30" width="16.26953125" style="4" hidden="1" customWidth="1"/>
    <col min="31" max="31" width="78.54296875" style="4" hidden="1" customWidth="1"/>
    <col min="32" max="34" width="16.54296875" style="4" customWidth="1"/>
    <col min="35" max="35" width="13.453125" style="4" customWidth="1"/>
    <col min="36" max="36" width="55.81640625" style="4" customWidth="1"/>
    <col min="37" max="38" width="22" style="4" customWidth="1"/>
    <col min="39" max="39" width="16.54296875" style="4" customWidth="1"/>
    <col min="40" max="40" width="34.81640625" style="4" customWidth="1"/>
    <col min="41" max="41" width="12.453125" style="4" customWidth="1"/>
    <col min="42" max="43" width="16.54296875" style="4" customWidth="1"/>
    <col min="44" max="44" width="21.54296875" style="4" customWidth="1"/>
    <col min="45" max="45" width="39.453125" style="4" customWidth="1"/>
    <col min="46" max="16384" width="10.81640625" style="4"/>
  </cols>
  <sheetData>
    <row r="1" spans="1:45" s="1" customFormat="1" ht="70.5" customHeight="1" x14ac:dyDescent="0.35">
      <c r="A1" s="92" t="s">
        <v>104</v>
      </c>
      <c r="B1" s="93"/>
      <c r="C1" s="93"/>
      <c r="D1" s="93"/>
      <c r="E1" s="93"/>
      <c r="F1" s="93"/>
      <c r="G1" s="93"/>
      <c r="H1" s="93"/>
      <c r="I1" s="93"/>
      <c r="J1" s="93"/>
      <c r="K1" s="93"/>
      <c r="L1" s="94"/>
      <c r="M1" s="94"/>
      <c r="N1" s="94"/>
      <c r="O1" s="94"/>
      <c r="P1" s="94"/>
    </row>
    <row r="2" spans="1:45" s="18" customFormat="1" ht="23.5" customHeight="1" x14ac:dyDescent="0.35">
      <c r="A2" s="92" t="s">
        <v>1</v>
      </c>
      <c r="B2" s="92"/>
      <c r="C2" s="92"/>
      <c r="D2" s="92"/>
      <c r="E2" s="92"/>
      <c r="F2" s="92"/>
      <c r="G2" s="92"/>
      <c r="H2" s="92"/>
      <c r="I2" s="92"/>
      <c r="J2" s="92"/>
      <c r="K2" s="92"/>
      <c r="L2" s="17"/>
      <c r="M2" s="17"/>
      <c r="N2" s="17"/>
      <c r="O2" s="17"/>
      <c r="P2" s="17"/>
    </row>
    <row r="3" spans="1:45" s="1" customFormat="1" x14ac:dyDescent="0.35"/>
    <row r="4" spans="1:45" ht="14.5" hidden="1" customHeight="1" x14ac:dyDescent="0.35">
      <c r="A4" s="95" t="s">
        <v>2</v>
      </c>
      <c r="B4" s="95"/>
      <c r="C4" s="95" t="s">
        <v>3</v>
      </c>
      <c r="D4" s="95" t="s">
        <v>4</v>
      </c>
      <c r="E4" s="95"/>
      <c r="F4" s="95"/>
      <c r="G4" s="96" t="s">
        <v>5</v>
      </c>
      <c r="H4" s="96"/>
      <c r="I4" s="96"/>
      <c r="J4" s="96"/>
      <c r="K4" s="96"/>
      <c r="L4" s="96"/>
      <c r="M4" s="96"/>
      <c r="N4" s="96"/>
      <c r="O4" s="96"/>
      <c r="P4" s="96"/>
      <c r="Q4" s="96"/>
      <c r="R4" s="95" t="s">
        <v>6</v>
      </c>
      <c r="S4" s="95"/>
      <c r="T4" s="95"/>
      <c r="U4" s="95"/>
      <c r="V4" s="97" t="s">
        <v>7</v>
      </c>
      <c r="W4" s="98"/>
      <c r="X4" s="98"/>
      <c r="Y4" s="98"/>
      <c r="Z4" s="99"/>
      <c r="AA4" s="103" t="s">
        <v>8</v>
      </c>
      <c r="AB4" s="104"/>
      <c r="AC4" s="104"/>
      <c r="AD4" s="104"/>
      <c r="AE4" s="105"/>
      <c r="AF4" s="109" t="s">
        <v>9</v>
      </c>
      <c r="AG4" s="110"/>
      <c r="AH4" s="110"/>
      <c r="AI4" s="110"/>
      <c r="AJ4" s="111"/>
      <c r="AK4" s="115" t="s">
        <v>10</v>
      </c>
      <c r="AL4" s="116"/>
      <c r="AM4" s="116"/>
      <c r="AN4" s="116"/>
      <c r="AO4" s="117"/>
    </row>
    <row r="5" spans="1:45" x14ac:dyDescent="0.35">
      <c r="A5" s="95"/>
      <c r="B5" s="95"/>
      <c r="C5" s="95"/>
      <c r="D5" s="95"/>
      <c r="E5" s="95"/>
      <c r="F5" s="95"/>
      <c r="G5" s="96"/>
      <c r="H5" s="96"/>
      <c r="I5" s="96"/>
      <c r="J5" s="96"/>
      <c r="K5" s="96"/>
      <c r="L5" s="96"/>
      <c r="M5" s="96"/>
      <c r="N5" s="96"/>
      <c r="O5" s="96"/>
      <c r="P5" s="96"/>
      <c r="Q5" s="96"/>
      <c r="R5" s="95"/>
      <c r="S5" s="95"/>
      <c r="T5" s="95"/>
      <c r="U5" s="95"/>
      <c r="V5" s="100"/>
      <c r="W5" s="101"/>
      <c r="X5" s="101"/>
      <c r="Y5" s="101"/>
      <c r="Z5" s="102"/>
      <c r="AA5" s="106"/>
      <c r="AB5" s="107"/>
      <c r="AC5" s="107"/>
      <c r="AD5" s="107"/>
      <c r="AE5" s="108"/>
      <c r="AF5" s="112"/>
      <c r="AG5" s="113"/>
      <c r="AH5" s="113"/>
      <c r="AI5" s="113"/>
      <c r="AJ5" s="114"/>
      <c r="AK5" s="118"/>
      <c r="AL5" s="119"/>
      <c r="AM5" s="119"/>
      <c r="AN5" s="119"/>
      <c r="AO5" s="120"/>
    </row>
    <row r="6" spans="1:45" ht="46.5" customHeight="1" x14ac:dyDescent="0.35">
      <c r="A6" s="2" t="s">
        <v>11</v>
      </c>
      <c r="B6" s="2" t="s">
        <v>12</v>
      </c>
      <c r="C6" s="95"/>
      <c r="D6" s="2" t="s">
        <v>13</v>
      </c>
      <c r="E6" s="2" t="s">
        <v>14</v>
      </c>
      <c r="F6" s="2" t="s">
        <v>15</v>
      </c>
      <c r="G6" s="3" t="s">
        <v>16</v>
      </c>
      <c r="H6" s="3" t="s">
        <v>17</v>
      </c>
      <c r="I6" s="3" t="s">
        <v>18</v>
      </c>
      <c r="J6" s="3" t="s">
        <v>19</v>
      </c>
      <c r="K6" s="3" t="s">
        <v>20</v>
      </c>
      <c r="L6" s="3" t="s">
        <v>21</v>
      </c>
      <c r="M6" s="3" t="s">
        <v>22</v>
      </c>
      <c r="N6" s="3" t="s">
        <v>23</v>
      </c>
      <c r="O6" s="3" t="s">
        <v>24</v>
      </c>
      <c r="P6" s="3" t="s">
        <v>25</v>
      </c>
      <c r="Q6" s="3" t="s">
        <v>26</v>
      </c>
      <c r="R6" s="2" t="s">
        <v>27</v>
      </c>
      <c r="S6" s="2" t="s">
        <v>28</v>
      </c>
      <c r="T6" s="2" t="s">
        <v>29</v>
      </c>
      <c r="U6" s="2" t="s">
        <v>30</v>
      </c>
      <c r="V6" s="5" t="s">
        <v>31</v>
      </c>
      <c r="W6" s="5" t="s">
        <v>32</v>
      </c>
      <c r="X6" s="5" t="s">
        <v>33</v>
      </c>
      <c r="Y6" s="5" t="s">
        <v>34</v>
      </c>
      <c r="Z6" s="5" t="s">
        <v>35</v>
      </c>
      <c r="AA6" s="6" t="s">
        <v>31</v>
      </c>
      <c r="AB6" s="6" t="s">
        <v>32</v>
      </c>
      <c r="AC6" s="6" t="s">
        <v>33</v>
      </c>
      <c r="AD6" s="6" t="s">
        <v>34</v>
      </c>
      <c r="AE6" s="6" t="s">
        <v>35</v>
      </c>
      <c r="AF6" s="7" t="s">
        <v>31</v>
      </c>
      <c r="AG6" s="7" t="s">
        <v>32</v>
      </c>
      <c r="AH6" s="7" t="s">
        <v>33</v>
      </c>
      <c r="AI6" s="7" t="s">
        <v>34</v>
      </c>
      <c r="AJ6" s="7" t="s">
        <v>35</v>
      </c>
      <c r="AK6" s="8" t="s">
        <v>31</v>
      </c>
      <c r="AL6" s="8" t="s">
        <v>32</v>
      </c>
      <c r="AM6" s="8" t="s">
        <v>33</v>
      </c>
      <c r="AN6" s="8" t="s">
        <v>34</v>
      </c>
      <c r="AO6" s="8" t="s">
        <v>35</v>
      </c>
    </row>
    <row r="7" spans="1:45" s="16" customFormat="1" ht="102.75" customHeight="1" x14ac:dyDescent="0.35">
      <c r="A7" s="9">
        <v>4</v>
      </c>
      <c r="B7" s="10" t="s">
        <v>36</v>
      </c>
      <c r="C7" s="10" t="s">
        <v>37</v>
      </c>
      <c r="D7" s="11" t="s">
        <v>38</v>
      </c>
      <c r="E7" s="10" t="s">
        <v>105</v>
      </c>
      <c r="F7" s="10" t="s">
        <v>40</v>
      </c>
      <c r="G7" s="10" t="s">
        <v>41</v>
      </c>
      <c r="H7" s="10" t="s">
        <v>42</v>
      </c>
      <c r="I7" s="12" t="s">
        <v>43</v>
      </c>
      <c r="J7" s="10" t="s">
        <v>44</v>
      </c>
      <c r="K7" s="10" t="s">
        <v>45</v>
      </c>
      <c r="L7" s="13">
        <v>0</v>
      </c>
      <c r="M7" s="13">
        <v>0</v>
      </c>
      <c r="N7" s="13">
        <v>0</v>
      </c>
      <c r="O7" s="13">
        <v>0.75</v>
      </c>
      <c r="P7" s="13">
        <v>0.75</v>
      </c>
      <c r="Q7" s="10" t="s">
        <v>46</v>
      </c>
      <c r="R7" s="10" t="s">
        <v>47</v>
      </c>
      <c r="S7" s="10" t="s">
        <v>48</v>
      </c>
      <c r="T7" s="10" t="s">
        <v>49</v>
      </c>
      <c r="U7" s="10" t="s">
        <v>50</v>
      </c>
      <c r="V7" s="14"/>
      <c r="W7" s="10"/>
      <c r="X7" s="10"/>
      <c r="Y7" s="10"/>
      <c r="Z7" s="10" t="s">
        <v>51</v>
      </c>
      <c r="AA7" s="14"/>
      <c r="AB7" s="10"/>
      <c r="AC7" s="13"/>
      <c r="AD7" s="13"/>
      <c r="AE7" s="10" t="s">
        <v>52</v>
      </c>
      <c r="AF7" s="14">
        <f t="shared" ref="AF7:AF15" si="0">N7</f>
        <v>0</v>
      </c>
      <c r="AG7" s="10"/>
      <c r="AH7" s="10" t="e">
        <f>IF(AG7/AF7&gt;100%,100%,AG7/AF7)</f>
        <v>#DIV/0!</v>
      </c>
      <c r="AI7" s="10"/>
      <c r="AJ7" s="10" t="s">
        <v>53</v>
      </c>
      <c r="AK7" s="74" t="s">
        <v>54</v>
      </c>
      <c r="AL7" s="74" t="s">
        <v>54</v>
      </c>
      <c r="AM7" s="75">
        <v>0.65500000000000003</v>
      </c>
      <c r="AN7" s="76">
        <f>AM7/75%</f>
        <v>0.87333333333333341</v>
      </c>
      <c r="AO7" s="10"/>
      <c r="AP7" s="10">
        <f t="shared" ref="AP7:AP15" si="1">P7</f>
        <v>0.75</v>
      </c>
      <c r="AQ7" s="10"/>
      <c r="AR7" s="10">
        <f>IF(AQ7/AP7&gt;100%,100%,AQ7/AP7)</f>
        <v>0</v>
      </c>
      <c r="AS7" s="10"/>
    </row>
    <row r="8" spans="1:45" s="16" customFormat="1" ht="87" x14ac:dyDescent="0.35">
      <c r="A8" s="9">
        <v>4</v>
      </c>
      <c r="B8" s="10" t="s">
        <v>36</v>
      </c>
      <c r="C8" s="10" t="s">
        <v>55</v>
      </c>
      <c r="D8" s="11" t="s">
        <v>56</v>
      </c>
      <c r="E8" s="10" t="s">
        <v>106</v>
      </c>
      <c r="F8" s="10" t="s">
        <v>40</v>
      </c>
      <c r="G8" s="10" t="s">
        <v>58</v>
      </c>
      <c r="H8" s="10" t="s">
        <v>59</v>
      </c>
      <c r="I8" s="10" t="s">
        <v>43</v>
      </c>
      <c r="J8" s="10" t="s">
        <v>44</v>
      </c>
      <c r="K8" s="10" t="s">
        <v>45</v>
      </c>
      <c r="L8" s="13">
        <v>0.14000000000000001</v>
      </c>
      <c r="M8" s="13">
        <v>0.27</v>
      </c>
      <c r="N8" s="13">
        <v>0.45</v>
      </c>
      <c r="O8" s="13">
        <v>0.65</v>
      </c>
      <c r="P8" s="13">
        <v>0.65</v>
      </c>
      <c r="Q8" s="10" t="s">
        <v>60</v>
      </c>
      <c r="R8" s="10" t="s">
        <v>61</v>
      </c>
      <c r="S8" s="10" t="s">
        <v>62</v>
      </c>
      <c r="T8" s="10" t="s">
        <v>49</v>
      </c>
      <c r="U8" s="10" t="s">
        <v>50</v>
      </c>
      <c r="V8" s="20">
        <v>3249548894</v>
      </c>
      <c r="W8" s="20">
        <v>16591445246</v>
      </c>
      <c r="X8" s="19">
        <f>+V8/W8</f>
        <v>0.19585689165827355</v>
      </c>
      <c r="Y8" s="19">
        <f>IF(X8/L8&gt;100%,100%,X8/L8)</f>
        <v>1</v>
      </c>
      <c r="Z8" s="10"/>
      <c r="AA8" s="35">
        <v>5403725074</v>
      </c>
      <c r="AB8" s="35">
        <v>16518025635</v>
      </c>
      <c r="AC8" s="19">
        <f>+AA8/AB8</f>
        <v>0.32714109987516071</v>
      </c>
      <c r="AD8" s="19">
        <f>IF(AC8/M8&gt;100%,100%,AC8/M8)</f>
        <v>1</v>
      </c>
      <c r="AE8" s="19"/>
      <c r="AF8" s="35">
        <v>7737863008</v>
      </c>
      <c r="AG8" s="35">
        <v>16505306559</v>
      </c>
      <c r="AH8" s="36">
        <f>+AF8/AG8</f>
        <v>0.46881062041108862</v>
      </c>
      <c r="AI8" s="36">
        <f>IF(AH8/N8&gt;100%,100%,AH8/N8)</f>
        <v>1</v>
      </c>
      <c r="AJ8" s="10"/>
      <c r="AK8" s="35">
        <v>11113119812</v>
      </c>
      <c r="AL8" s="35">
        <v>16485619280</v>
      </c>
      <c r="AM8" s="36">
        <f>+AK8/AL8</f>
        <v>0.67410993929006957</v>
      </c>
      <c r="AN8" s="36">
        <f>IF(AM8/O8&gt;100%,100%,AM8/O8)</f>
        <v>1</v>
      </c>
      <c r="AO8" s="10"/>
      <c r="AP8" s="10">
        <f t="shared" si="1"/>
        <v>0.65</v>
      </c>
      <c r="AQ8" s="10"/>
      <c r="AR8" s="10">
        <f t="shared" ref="AR8:AR15" si="2">IF(AQ8/AP8&gt;100%,100%,AQ8/AP8)</f>
        <v>0</v>
      </c>
      <c r="AS8" s="10"/>
    </row>
    <row r="9" spans="1:45" s="16" customFormat="1" ht="87" x14ac:dyDescent="0.35">
      <c r="A9" s="9">
        <v>4</v>
      </c>
      <c r="B9" s="10" t="s">
        <v>36</v>
      </c>
      <c r="C9" s="10" t="s">
        <v>55</v>
      </c>
      <c r="D9" s="11" t="s">
        <v>63</v>
      </c>
      <c r="E9" s="10" t="s">
        <v>64</v>
      </c>
      <c r="F9" s="10" t="s">
        <v>40</v>
      </c>
      <c r="G9" s="10" t="s">
        <v>65</v>
      </c>
      <c r="H9" s="10" t="s">
        <v>66</v>
      </c>
      <c r="I9" s="10" t="s">
        <v>43</v>
      </c>
      <c r="J9" s="10" t="s">
        <v>44</v>
      </c>
      <c r="K9" s="10" t="s">
        <v>45</v>
      </c>
      <c r="L9" s="13">
        <v>0.12</v>
      </c>
      <c r="M9" s="13">
        <v>0.25</v>
      </c>
      <c r="N9" s="13">
        <v>0.43</v>
      </c>
      <c r="O9" s="13">
        <v>0.63</v>
      </c>
      <c r="P9" s="13">
        <v>0.63</v>
      </c>
      <c r="Q9" s="10" t="s">
        <v>60</v>
      </c>
      <c r="R9" s="10" t="s">
        <v>61</v>
      </c>
      <c r="S9" s="10" t="s">
        <v>62</v>
      </c>
      <c r="T9" s="10" t="s">
        <v>49</v>
      </c>
      <c r="U9" s="10" t="s">
        <v>50</v>
      </c>
      <c r="V9" s="20">
        <v>511898380</v>
      </c>
      <c r="W9" s="20">
        <v>10034447517</v>
      </c>
      <c r="X9" s="19">
        <f>+V9/W9</f>
        <v>5.1014107067953687E-2</v>
      </c>
      <c r="Y9" s="19">
        <f>IF(X9/L9&gt;100%,100%,X9/L9)</f>
        <v>0.42511755889961406</v>
      </c>
      <c r="Z9" s="10"/>
      <c r="AA9" s="35">
        <v>1001786195</v>
      </c>
      <c r="AB9" s="35">
        <v>6827673575</v>
      </c>
      <c r="AC9" s="19">
        <f>+AA9/AB9</f>
        <v>0.14672438334897989</v>
      </c>
      <c r="AD9" s="19">
        <f>IF(AC9/M9&gt;100%,100%,AC9/M9)</f>
        <v>0.58689753339591955</v>
      </c>
      <c r="AE9" s="19"/>
      <c r="AF9" s="35">
        <v>1383457859</v>
      </c>
      <c r="AG9" s="35">
        <v>6790043615</v>
      </c>
      <c r="AH9" s="36">
        <f>+AF9/AG9</f>
        <v>0.20374800773647167</v>
      </c>
      <c r="AI9" s="36">
        <f>IF(AH9/N9&gt;100%,100%,AH9/N9)</f>
        <v>0.47383257613132945</v>
      </c>
      <c r="AJ9" s="10"/>
      <c r="AK9" s="35">
        <v>2279898211</v>
      </c>
      <c r="AL9" s="35">
        <v>6305675426</v>
      </c>
      <c r="AM9" s="36">
        <f>+AK9/AL9</f>
        <v>0.36156288691919741</v>
      </c>
      <c r="AN9" s="36">
        <f>IF(AM9/O9&gt;100%,100%,AM9/O9)</f>
        <v>0.57390934431618634</v>
      </c>
      <c r="AO9" s="10"/>
      <c r="AP9" s="10">
        <f t="shared" si="1"/>
        <v>0.63</v>
      </c>
      <c r="AQ9" s="10"/>
      <c r="AR9" s="10">
        <f t="shared" si="2"/>
        <v>0</v>
      </c>
      <c r="AS9" s="10"/>
    </row>
    <row r="10" spans="1:45" s="16" customFormat="1" ht="87" x14ac:dyDescent="0.35">
      <c r="A10" s="9">
        <v>4</v>
      </c>
      <c r="B10" s="10" t="s">
        <v>36</v>
      </c>
      <c r="C10" s="10" t="s">
        <v>55</v>
      </c>
      <c r="D10" s="11" t="s">
        <v>67</v>
      </c>
      <c r="E10" s="10" t="s">
        <v>107</v>
      </c>
      <c r="F10" s="10" t="s">
        <v>40</v>
      </c>
      <c r="G10" s="10" t="s">
        <v>69</v>
      </c>
      <c r="H10" s="10" t="s">
        <v>70</v>
      </c>
      <c r="I10" s="13" t="s">
        <v>43</v>
      </c>
      <c r="J10" s="10" t="s">
        <v>44</v>
      </c>
      <c r="K10" s="10" t="s">
        <v>45</v>
      </c>
      <c r="L10" s="13">
        <v>0.1</v>
      </c>
      <c r="M10" s="13">
        <v>0.25</v>
      </c>
      <c r="N10" s="43">
        <v>0.5</v>
      </c>
      <c r="O10" s="43">
        <v>0.96</v>
      </c>
      <c r="P10" s="13">
        <v>0.96</v>
      </c>
      <c r="Q10" s="10" t="s">
        <v>60</v>
      </c>
      <c r="R10" s="10" t="s">
        <v>61</v>
      </c>
      <c r="S10" s="10" t="s">
        <v>62</v>
      </c>
      <c r="T10" s="10" t="s">
        <v>49</v>
      </c>
      <c r="U10" s="10" t="s">
        <v>50</v>
      </c>
      <c r="V10" s="20">
        <v>32694649000</v>
      </c>
      <c r="W10" s="20">
        <v>1974086300</v>
      </c>
      <c r="X10" s="19">
        <v>6.0400000000000002E-2</v>
      </c>
      <c r="Y10" s="19">
        <f>IF(X10/L10&gt;100%,100%,X10/L10)</f>
        <v>0.60399999999999998</v>
      </c>
      <c r="Z10" s="10" t="s">
        <v>71</v>
      </c>
      <c r="AA10" s="35">
        <v>4018740867</v>
      </c>
      <c r="AB10" s="35">
        <v>32694649000</v>
      </c>
      <c r="AC10" s="19">
        <f>+AA10/AB10</f>
        <v>0.12291738831635721</v>
      </c>
      <c r="AD10" s="19">
        <f>IF(AC10/M10&gt;100%,100%,AC10/M10)</f>
        <v>0.49166955326542883</v>
      </c>
      <c r="AE10" s="10"/>
      <c r="AF10" s="35">
        <v>14678863418</v>
      </c>
      <c r="AG10" s="35">
        <v>37196281381</v>
      </c>
      <c r="AH10" s="36">
        <f>+AF10/AG10</f>
        <v>0.3946325512393295</v>
      </c>
      <c r="AI10" s="36">
        <f>IF(AH10/N10&gt;100%,100%,AH10/N10)</f>
        <v>0.789265102478659</v>
      </c>
      <c r="AJ10" s="10"/>
      <c r="AK10" s="35">
        <v>35970165657</v>
      </c>
      <c r="AL10" s="35">
        <v>40514973603</v>
      </c>
      <c r="AM10" s="36">
        <f>+AK10/AL10</f>
        <v>0.88782399340713203</v>
      </c>
      <c r="AN10" s="36">
        <f>IF(AM10/O10&gt;100%,100%,AM10/O10)</f>
        <v>0.92481665979909589</v>
      </c>
      <c r="AO10" s="10"/>
      <c r="AP10" s="10">
        <f t="shared" si="1"/>
        <v>0.96</v>
      </c>
      <c r="AQ10" s="10"/>
      <c r="AR10" s="10">
        <f t="shared" si="2"/>
        <v>0</v>
      </c>
      <c r="AS10" s="10"/>
    </row>
    <row r="11" spans="1:45" s="16" customFormat="1" ht="87" x14ac:dyDescent="0.35">
      <c r="A11" s="9">
        <v>4</v>
      </c>
      <c r="B11" s="10" t="s">
        <v>36</v>
      </c>
      <c r="C11" s="10" t="s">
        <v>55</v>
      </c>
      <c r="D11" s="11" t="s">
        <v>72</v>
      </c>
      <c r="E11" s="10" t="s">
        <v>108</v>
      </c>
      <c r="F11" s="10" t="s">
        <v>40</v>
      </c>
      <c r="G11" s="10" t="s">
        <v>74</v>
      </c>
      <c r="H11" s="10" t="s">
        <v>75</v>
      </c>
      <c r="I11" s="13" t="s">
        <v>43</v>
      </c>
      <c r="J11" s="10" t="s">
        <v>44</v>
      </c>
      <c r="K11" s="10" t="s">
        <v>45</v>
      </c>
      <c r="L11" s="13">
        <v>0.03</v>
      </c>
      <c r="M11" s="13">
        <v>0.15</v>
      </c>
      <c r="N11" s="43">
        <v>0.35</v>
      </c>
      <c r="O11" s="43">
        <v>0.52</v>
      </c>
      <c r="P11" s="13">
        <v>0.52</v>
      </c>
      <c r="Q11" s="10" t="s">
        <v>60</v>
      </c>
      <c r="R11" s="10" t="s">
        <v>61</v>
      </c>
      <c r="S11" s="10" t="s">
        <v>62</v>
      </c>
      <c r="T11" s="10" t="s">
        <v>49</v>
      </c>
      <c r="U11" s="10" t="s">
        <v>50</v>
      </c>
      <c r="V11" s="20">
        <v>32694649000</v>
      </c>
      <c r="W11" s="20">
        <v>329837600</v>
      </c>
      <c r="X11" s="19">
        <v>1.01E-2</v>
      </c>
      <c r="Y11" s="19">
        <f>IF(X11/L11&gt;100%,100%,X11/L11)</f>
        <v>0.33666666666666667</v>
      </c>
      <c r="Z11" s="10" t="s">
        <v>71</v>
      </c>
      <c r="AA11" s="35">
        <v>2142532997</v>
      </c>
      <c r="AB11" s="35">
        <v>32694649000</v>
      </c>
      <c r="AC11" s="19">
        <f>+AA11/AB11</f>
        <v>6.553161029500576E-2</v>
      </c>
      <c r="AD11" s="19">
        <f>IF(AC11/M11&gt;100%,100%,AC11/M11)</f>
        <v>0.4368774019667051</v>
      </c>
      <c r="AE11" s="10"/>
      <c r="AF11" s="35">
        <v>8209073680</v>
      </c>
      <c r="AG11" s="35">
        <v>37196281381</v>
      </c>
      <c r="AH11" s="36">
        <f>+AF11/AG11</f>
        <v>0.22069608507137559</v>
      </c>
      <c r="AI11" s="36">
        <f>IF(AH11/N11&gt;100%,100%,AH11/N11)</f>
        <v>0.63056024306107317</v>
      </c>
      <c r="AJ11" s="10"/>
      <c r="AK11" s="35">
        <v>12334224529</v>
      </c>
      <c r="AL11" s="35">
        <v>40514973603</v>
      </c>
      <c r="AM11" s="36">
        <f>+AK11/AL11</f>
        <v>0.30443619807978084</v>
      </c>
      <c r="AN11" s="36">
        <f>IF(AM11/O11&gt;100%,100%,AM11/O11)</f>
        <v>0.58545422707650163</v>
      </c>
      <c r="AO11" s="10"/>
      <c r="AP11" s="10">
        <f t="shared" si="1"/>
        <v>0.52</v>
      </c>
      <c r="AQ11" s="10"/>
      <c r="AR11" s="10">
        <f t="shared" si="2"/>
        <v>0</v>
      </c>
      <c r="AS11" s="10"/>
    </row>
    <row r="12" spans="1:45" s="16" customFormat="1" ht="217.5" x14ac:dyDescent="0.35">
      <c r="A12" s="9">
        <v>4</v>
      </c>
      <c r="B12" s="10" t="s">
        <v>36</v>
      </c>
      <c r="C12" s="10" t="s">
        <v>55</v>
      </c>
      <c r="D12" s="11" t="s">
        <v>76</v>
      </c>
      <c r="E12" s="10" t="s">
        <v>109</v>
      </c>
      <c r="F12" s="10" t="s">
        <v>78</v>
      </c>
      <c r="G12" s="10" t="s">
        <v>79</v>
      </c>
      <c r="H12" s="10" t="s">
        <v>110</v>
      </c>
      <c r="I12" s="10" t="s">
        <v>43</v>
      </c>
      <c r="J12" s="10" t="s">
        <v>81</v>
      </c>
      <c r="K12" s="10" t="s">
        <v>45</v>
      </c>
      <c r="L12" s="13">
        <v>1</v>
      </c>
      <c r="M12" s="13">
        <v>1</v>
      </c>
      <c r="N12" s="13">
        <v>1</v>
      </c>
      <c r="O12" s="13">
        <v>1</v>
      </c>
      <c r="P12" s="13">
        <v>1</v>
      </c>
      <c r="Q12" s="10" t="s">
        <v>60</v>
      </c>
      <c r="R12" s="10" t="s">
        <v>82</v>
      </c>
      <c r="S12" s="10" t="s">
        <v>83</v>
      </c>
      <c r="T12" s="10" t="s">
        <v>49</v>
      </c>
      <c r="U12" s="10" t="s">
        <v>50</v>
      </c>
      <c r="V12" s="14"/>
      <c r="W12" s="10"/>
      <c r="X12" s="46"/>
      <c r="Y12" s="19"/>
      <c r="Z12" s="10"/>
      <c r="AA12" s="14">
        <v>142</v>
      </c>
      <c r="AB12" s="10">
        <v>151</v>
      </c>
      <c r="AC12" s="13">
        <f>AA12/AB12</f>
        <v>0.94039735099337751</v>
      </c>
      <c r="AD12" s="13">
        <f>AC12/M12</f>
        <v>0.94039735099337751</v>
      </c>
      <c r="AE12" s="53"/>
      <c r="AF12" s="14">
        <v>210</v>
      </c>
      <c r="AG12" s="10">
        <v>236</v>
      </c>
      <c r="AH12" s="12">
        <f>AF12/AG12</f>
        <v>0.88983050847457623</v>
      </c>
      <c r="AI12" s="12">
        <f>AH12/100%</f>
        <v>0.88983050847457623</v>
      </c>
      <c r="AJ12" s="10"/>
      <c r="AK12" s="69">
        <v>306</v>
      </c>
      <c r="AL12" s="10">
        <v>397</v>
      </c>
      <c r="AM12" s="12">
        <f>AK12/AL12</f>
        <v>0.77078085642317384</v>
      </c>
      <c r="AN12" s="12">
        <f>AM12/100%</f>
        <v>0.77078085642317384</v>
      </c>
      <c r="AO12" s="10"/>
      <c r="AP12" s="10">
        <f t="shared" si="1"/>
        <v>1</v>
      </c>
      <c r="AQ12" s="10"/>
      <c r="AR12" s="10">
        <f t="shared" si="2"/>
        <v>0</v>
      </c>
      <c r="AS12" s="10"/>
    </row>
    <row r="13" spans="1:45" s="16" customFormat="1" ht="246.5" x14ac:dyDescent="0.35">
      <c r="A13" s="9">
        <v>4</v>
      </c>
      <c r="B13" s="10" t="s">
        <v>36</v>
      </c>
      <c r="C13" s="10" t="s">
        <v>55</v>
      </c>
      <c r="D13" s="11" t="s">
        <v>86</v>
      </c>
      <c r="E13" s="10" t="s">
        <v>111</v>
      </c>
      <c r="F13" s="10" t="s">
        <v>78</v>
      </c>
      <c r="G13" s="10" t="s">
        <v>88</v>
      </c>
      <c r="H13" s="10" t="s">
        <v>89</v>
      </c>
      <c r="I13" s="10" t="s">
        <v>43</v>
      </c>
      <c r="J13" s="10" t="s">
        <v>81</v>
      </c>
      <c r="K13" s="10" t="s">
        <v>45</v>
      </c>
      <c r="L13" s="13">
        <v>1</v>
      </c>
      <c r="M13" s="13">
        <v>1</v>
      </c>
      <c r="N13" s="13">
        <v>1</v>
      </c>
      <c r="O13" s="13">
        <v>1</v>
      </c>
      <c r="P13" s="13">
        <v>1</v>
      </c>
      <c r="Q13" s="10" t="s">
        <v>60</v>
      </c>
      <c r="R13" s="10" t="s">
        <v>82</v>
      </c>
      <c r="S13" s="10" t="s">
        <v>90</v>
      </c>
      <c r="T13" s="10" t="s">
        <v>49</v>
      </c>
      <c r="U13" s="10" t="s">
        <v>50</v>
      </c>
      <c r="V13" s="14">
        <v>24</v>
      </c>
      <c r="W13" s="10">
        <v>53</v>
      </c>
      <c r="X13" s="46">
        <f>(V13/W13)*100</f>
        <v>45.283018867924532</v>
      </c>
      <c r="Y13" s="19">
        <f>IF(V13/W13&gt;100%,100%,V13/W13)</f>
        <v>0.45283018867924529</v>
      </c>
      <c r="Z13" s="10"/>
      <c r="AA13" s="14">
        <v>142</v>
      </c>
      <c r="AB13" s="10">
        <v>149</v>
      </c>
      <c r="AC13" s="13">
        <f>AA13/AB13</f>
        <v>0.95302013422818788</v>
      </c>
      <c r="AD13" s="13">
        <f>AC13/M13</f>
        <v>0.95302013422818788</v>
      </c>
      <c r="AE13" s="10"/>
      <c r="AF13" s="14">
        <v>187</v>
      </c>
      <c r="AG13" s="10">
        <v>201</v>
      </c>
      <c r="AH13" s="12">
        <f>AF13/AG13</f>
        <v>0.93034825870646765</v>
      </c>
      <c r="AI13" s="12">
        <f>AH13/100%</f>
        <v>0.93034825870646765</v>
      </c>
      <c r="AJ13" s="10" t="s">
        <v>91</v>
      </c>
      <c r="AK13" s="67">
        <v>235</v>
      </c>
      <c r="AL13" s="53">
        <v>282</v>
      </c>
      <c r="AM13" s="68">
        <f>AK13/AL13</f>
        <v>0.83333333333333337</v>
      </c>
      <c r="AN13" s="68">
        <f>AM13/100%</f>
        <v>0.83333333333333337</v>
      </c>
      <c r="AO13" s="10"/>
      <c r="AP13" s="10">
        <f t="shared" si="1"/>
        <v>1</v>
      </c>
      <c r="AQ13" s="10"/>
      <c r="AR13" s="10">
        <f t="shared" si="2"/>
        <v>0</v>
      </c>
      <c r="AS13" s="10"/>
    </row>
    <row r="14" spans="1:45" s="16" customFormat="1" ht="130.5" x14ac:dyDescent="0.35">
      <c r="A14" s="9">
        <v>4</v>
      </c>
      <c r="B14" s="10" t="s">
        <v>36</v>
      </c>
      <c r="C14" s="10" t="s">
        <v>55</v>
      </c>
      <c r="D14" s="11" t="s">
        <v>92</v>
      </c>
      <c r="E14" s="10" t="s">
        <v>93</v>
      </c>
      <c r="F14" s="10" t="s">
        <v>78</v>
      </c>
      <c r="G14" s="10" t="s">
        <v>94</v>
      </c>
      <c r="H14" s="10" t="s">
        <v>95</v>
      </c>
      <c r="I14" s="10" t="s">
        <v>43</v>
      </c>
      <c r="J14" s="10" t="s">
        <v>81</v>
      </c>
      <c r="K14" s="10" t="s">
        <v>45</v>
      </c>
      <c r="L14" s="13">
        <v>0.9</v>
      </c>
      <c r="M14" s="13">
        <v>0.9</v>
      </c>
      <c r="N14" s="13">
        <v>0.9</v>
      </c>
      <c r="O14" s="13">
        <v>0.9</v>
      </c>
      <c r="P14" s="13">
        <v>0.9</v>
      </c>
      <c r="Q14" s="10" t="s">
        <v>60</v>
      </c>
      <c r="R14" s="10" t="s">
        <v>96</v>
      </c>
      <c r="S14" s="10" t="s">
        <v>90</v>
      </c>
      <c r="T14" s="10" t="s">
        <v>49</v>
      </c>
      <c r="U14" s="10" t="s">
        <v>97</v>
      </c>
      <c r="V14" s="14"/>
      <c r="W14" s="10"/>
      <c r="X14" s="10"/>
      <c r="Y14" s="10"/>
      <c r="Z14" s="10"/>
      <c r="AA14" s="14">
        <v>26</v>
      </c>
      <c r="AB14" s="10">
        <v>26</v>
      </c>
      <c r="AC14" s="13">
        <f>AA14/AB14</f>
        <v>1</v>
      </c>
      <c r="AD14" s="13">
        <f>AC14/M14</f>
        <v>1.1111111111111112</v>
      </c>
      <c r="AE14" s="53" t="s">
        <v>98</v>
      </c>
      <c r="AF14" s="14">
        <v>26</v>
      </c>
      <c r="AG14" s="10">
        <v>26</v>
      </c>
      <c r="AH14" s="12">
        <f>AF14/AG14</f>
        <v>1</v>
      </c>
      <c r="AI14" s="12">
        <f>AH14/100%</f>
        <v>1</v>
      </c>
      <c r="AJ14" s="10" t="s">
        <v>98</v>
      </c>
      <c r="AK14" s="14">
        <v>26</v>
      </c>
      <c r="AL14" s="10">
        <v>26</v>
      </c>
      <c r="AM14" s="12">
        <f>AK14/AL14</f>
        <v>1</v>
      </c>
      <c r="AN14" s="36">
        <f>IF(AM14/O14&gt;100%,100%,AM14/O14)</f>
        <v>1</v>
      </c>
      <c r="AO14" s="10"/>
      <c r="AP14" s="10">
        <f t="shared" si="1"/>
        <v>0.9</v>
      </c>
      <c r="AQ14" s="10"/>
      <c r="AR14" s="10">
        <f t="shared" si="2"/>
        <v>0</v>
      </c>
      <c r="AS14" s="10"/>
    </row>
    <row r="15" spans="1:45" s="16" customFormat="1" ht="87" x14ac:dyDescent="0.35">
      <c r="A15" s="9">
        <v>4</v>
      </c>
      <c r="B15" s="10" t="s">
        <v>36</v>
      </c>
      <c r="C15" s="10" t="s">
        <v>55</v>
      </c>
      <c r="D15" s="11" t="s">
        <v>99</v>
      </c>
      <c r="E15" s="10" t="s">
        <v>100</v>
      </c>
      <c r="F15" s="10" t="s">
        <v>78</v>
      </c>
      <c r="G15" s="10" t="s">
        <v>94</v>
      </c>
      <c r="H15" s="10" t="s">
        <v>101</v>
      </c>
      <c r="I15" s="10" t="s">
        <v>43</v>
      </c>
      <c r="J15" s="10" t="s">
        <v>44</v>
      </c>
      <c r="K15" s="10" t="s">
        <v>45</v>
      </c>
      <c r="L15" s="13">
        <v>0</v>
      </c>
      <c r="M15" s="13">
        <v>0</v>
      </c>
      <c r="N15" s="13">
        <v>0</v>
      </c>
      <c r="O15" s="13">
        <v>1</v>
      </c>
      <c r="P15" s="13">
        <v>1</v>
      </c>
      <c r="Q15" s="10" t="s">
        <v>60</v>
      </c>
      <c r="R15" s="54" t="s">
        <v>96</v>
      </c>
      <c r="S15" s="54" t="s">
        <v>90</v>
      </c>
      <c r="T15" s="54" t="s">
        <v>49</v>
      </c>
      <c r="U15" s="54" t="s">
        <v>97</v>
      </c>
      <c r="V15" s="14"/>
      <c r="W15" s="10"/>
      <c r="X15" s="10"/>
      <c r="Y15" s="10"/>
      <c r="Z15" s="10"/>
      <c r="AA15" s="14">
        <f t="shared" ref="AA15" si="3">M15</f>
        <v>0</v>
      </c>
      <c r="AB15" s="10"/>
      <c r="AC15" s="10" t="e">
        <f t="shared" ref="AC15" si="4">IF(AB15/AA15&gt;100%,100%,AB15/AA15)</f>
        <v>#DIV/0!</v>
      </c>
      <c r="AD15" s="10"/>
      <c r="AE15" s="10"/>
      <c r="AF15" s="14">
        <f t="shared" si="0"/>
        <v>0</v>
      </c>
      <c r="AG15" s="10"/>
      <c r="AH15" s="10" t="e">
        <f t="shared" ref="AH15" si="5">IF(AG15/AF15&gt;100%,100%,AG15/AF15)</f>
        <v>#DIV/0!</v>
      </c>
      <c r="AI15" s="10"/>
      <c r="AJ15" s="10" t="s">
        <v>102</v>
      </c>
      <c r="AK15" s="67">
        <v>33</v>
      </c>
      <c r="AL15" s="53">
        <v>33</v>
      </c>
      <c r="AM15" s="56">
        <f>+AK15/AL15</f>
        <v>1</v>
      </c>
      <c r="AN15" s="56">
        <f>AM15/100%</f>
        <v>1</v>
      </c>
      <c r="AO15" s="10"/>
      <c r="AP15" s="10">
        <f t="shared" si="1"/>
        <v>1</v>
      </c>
      <c r="AQ15" s="10"/>
      <c r="AR15" s="10">
        <f t="shared" si="2"/>
        <v>0</v>
      </c>
      <c r="AS15" s="10"/>
    </row>
    <row r="17" spans="39:39" ht="130.5" x14ac:dyDescent="0.35">
      <c r="AM17" s="4" t="s">
        <v>112</v>
      </c>
    </row>
  </sheetData>
  <mergeCells count="12">
    <mergeCell ref="A1:K1"/>
    <mergeCell ref="L1:P1"/>
    <mergeCell ref="A2:K2"/>
    <mergeCell ref="A4:B5"/>
    <mergeCell ref="C4:C6"/>
    <mergeCell ref="D4:F5"/>
    <mergeCell ref="G4:Q5"/>
    <mergeCell ref="R4:U5"/>
    <mergeCell ref="V4:Z5"/>
    <mergeCell ref="AA4:AE5"/>
    <mergeCell ref="AF4:AJ5"/>
    <mergeCell ref="AK4:AO5"/>
  </mergeCells>
  <dataValidations count="1">
    <dataValidation allowBlank="1" showInputMessage="1" showErrorMessage="1" error="Escriba un texto " promptTitle="Cualquier contenido" sqref="F6 F3" xr:uid="{50C042C4-DF88-4DB6-A4D6-BA2FD5D857B9}"/>
  </dataValidations>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70AE1A-393E-443C-ADBC-801A02643AE0}">
  <sheetPr>
    <tabColor rgb="FF00B050"/>
  </sheetPr>
  <dimension ref="A1:AS15"/>
  <sheetViews>
    <sheetView topLeftCell="D4" zoomScaleNormal="100" workbookViewId="0">
      <pane xSplit="2" ySplit="3" topLeftCell="AJ13" activePane="bottomRight" state="frozen"/>
      <selection pane="topRight"/>
      <selection pane="bottomLeft"/>
      <selection pane="bottomRight" activeCell="AJ13" sqref="AJ13"/>
    </sheetView>
  </sheetViews>
  <sheetFormatPr baseColWidth="10" defaultColWidth="10.81640625" defaultRowHeight="14.5" x14ac:dyDescent="0.35"/>
  <cols>
    <col min="1" max="1" width="4.1796875" style="4" customWidth="1"/>
    <col min="2" max="2" width="25.54296875" style="4" customWidth="1"/>
    <col min="3" max="3" width="13.81640625" style="4" customWidth="1"/>
    <col min="4" max="4" width="8.1796875" style="4" customWidth="1"/>
    <col min="5" max="5" width="44.26953125" style="4" bestFit="1" customWidth="1"/>
    <col min="6" max="6" width="10.81640625" style="4"/>
    <col min="7" max="7" width="24.453125" style="4" customWidth="1"/>
    <col min="8" max="8" width="23.54296875" style="4" customWidth="1"/>
    <col min="9" max="9" width="10" style="4" customWidth="1"/>
    <col min="10" max="10" width="18.453125" style="4" customWidth="1"/>
    <col min="11" max="11" width="15.81640625" style="4" customWidth="1"/>
    <col min="12" max="15" width="7.26953125" style="4" customWidth="1"/>
    <col min="16" max="16" width="11.7265625" style="4" customWidth="1"/>
    <col min="17" max="17" width="12.453125" style="4" customWidth="1"/>
    <col min="18" max="18" width="15.26953125" style="4" customWidth="1"/>
    <col min="19" max="19" width="11.7265625" style="4" customWidth="1"/>
    <col min="20" max="20" width="19.1796875" style="4" customWidth="1"/>
    <col min="21" max="21" width="15.26953125" style="4" customWidth="1"/>
    <col min="22" max="25" width="15.7265625" style="4" hidden="1" customWidth="1"/>
    <col min="26" max="26" width="30.7265625" style="4" hidden="1" customWidth="1"/>
    <col min="27" max="29" width="16.54296875" style="4" hidden="1" customWidth="1"/>
    <col min="30" max="30" width="16.26953125" style="4" hidden="1" customWidth="1"/>
    <col min="31" max="31" width="67" style="4" hidden="1" customWidth="1"/>
    <col min="32" max="33" width="16.54296875" style="4" customWidth="1"/>
    <col min="34" max="35" width="9.7265625" style="4" customWidth="1"/>
    <col min="36" max="36" width="60" style="4" customWidth="1"/>
    <col min="37" max="38" width="22" style="4" customWidth="1"/>
    <col min="39" max="39" width="16.54296875" style="4" customWidth="1"/>
    <col min="40" max="40" width="34.81640625" style="4" customWidth="1"/>
    <col min="41" max="43" width="16.54296875" style="4" customWidth="1"/>
    <col min="44" max="44" width="21.54296875" style="4" customWidth="1"/>
    <col min="45" max="45" width="39.453125" style="4" customWidth="1"/>
    <col min="46" max="16384" width="10.81640625" style="4"/>
  </cols>
  <sheetData>
    <row r="1" spans="1:45" s="1" customFormat="1" ht="70.5" customHeight="1" x14ac:dyDescent="0.35">
      <c r="A1" s="92" t="s">
        <v>154</v>
      </c>
      <c r="B1" s="93"/>
      <c r="C1" s="93"/>
      <c r="D1" s="93"/>
      <c r="E1" s="93"/>
      <c r="F1" s="93"/>
      <c r="G1" s="93"/>
      <c r="H1" s="93"/>
      <c r="I1" s="93"/>
      <c r="J1" s="93"/>
      <c r="K1" s="93"/>
      <c r="L1" s="94"/>
      <c r="M1" s="94"/>
      <c r="N1" s="94"/>
      <c r="O1" s="94"/>
      <c r="P1" s="94"/>
    </row>
    <row r="2" spans="1:45" s="18" customFormat="1" ht="23.5" customHeight="1" x14ac:dyDescent="0.35">
      <c r="A2" s="92" t="s">
        <v>1</v>
      </c>
      <c r="B2" s="92"/>
      <c r="C2" s="92"/>
      <c r="D2" s="92"/>
      <c r="E2" s="92"/>
      <c r="F2" s="92"/>
      <c r="G2" s="92"/>
      <c r="H2" s="92"/>
      <c r="I2" s="92"/>
      <c r="J2" s="92"/>
      <c r="K2" s="92"/>
      <c r="L2" s="17"/>
      <c r="M2" s="17"/>
      <c r="N2" s="17"/>
      <c r="O2" s="17"/>
      <c r="P2" s="17"/>
    </row>
    <row r="3" spans="1:45" s="1" customFormat="1" x14ac:dyDescent="0.35"/>
    <row r="4" spans="1:45" ht="14.5" customHeight="1" x14ac:dyDescent="0.35">
      <c r="A4" s="95" t="s">
        <v>2</v>
      </c>
      <c r="B4" s="95"/>
      <c r="C4" s="95" t="s">
        <v>3</v>
      </c>
      <c r="D4" s="95" t="s">
        <v>4</v>
      </c>
      <c r="E4" s="95"/>
      <c r="F4" s="95"/>
      <c r="G4" s="96" t="s">
        <v>5</v>
      </c>
      <c r="H4" s="96"/>
      <c r="I4" s="96"/>
      <c r="J4" s="96"/>
      <c r="K4" s="96"/>
      <c r="L4" s="96"/>
      <c r="M4" s="96"/>
      <c r="N4" s="96"/>
      <c r="O4" s="96"/>
      <c r="P4" s="96"/>
      <c r="Q4" s="96"/>
      <c r="R4" s="95" t="s">
        <v>6</v>
      </c>
      <c r="S4" s="95"/>
      <c r="T4" s="95"/>
      <c r="U4" s="95"/>
      <c r="V4" s="97" t="s">
        <v>7</v>
      </c>
      <c r="W4" s="98"/>
      <c r="X4" s="98"/>
      <c r="Y4" s="98"/>
      <c r="Z4" s="99"/>
      <c r="AA4" s="103" t="s">
        <v>8</v>
      </c>
      <c r="AB4" s="104"/>
      <c r="AC4" s="104"/>
      <c r="AD4" s="104"/>
      <c r="AE4" s="105"/>
      <c r="AF4" s="109" t="s">
        <v>9</v>
      </c>
      <c r="AG4" s="110"/>
      <c r="AH4" s="110"/>
      <c r="AI4" s="110"/>
      <c r="AJ4" s="111"/>
      <c r="AK4" s="115" t="s">
        <v>10</v>
      </c>
      <c r="AL4" s="116"/>
      <c r="AM4" s="116"/>
      <c r="AN4" s="116"/>
      <c r="AO4" s="117"/>
    </row>
    <row r="5" spans="1:45" ht="14.5" customHeight="1" x14ac:dyDescent="0.35">
      <c r="A5" s="95"/>
      <c r="B5" s="95"/>
      <c r="C5" s="95"/>
      <c r="D5" s="95"/>
      <c r="E5" s="95"/>
      <c r="F5" s="95"/>
      <c r="G5" s="96"/>
      <c r="H5" s="96"/>
      <c r="I5" s="96"/>
      <c r="J5" s="96"/>
      <c r="K5" s="96"/>
      <c r="L5" s="96"/>
      <c r="M5" s="96"/>
      <c r="N5" s="96"/>
      <c r="O5" s="96"/>
      <c r="P5" s="96"/>
      <c r="Q5" s="96"/>
      <c r="R5" s="95"/>
      <c r="S5" s="95"/>
      <c r="T5" s="95"/>
      <c r="U5" s="95"/>
      <c r="V5" s="100"/>
      <c r="W5" s="101"/>
      <c r="X5" s="101"/>
      <c r="Y5" s="101"/>
      <c r="Z5" s="102"/>
      <c r="AA5" s="106"/>
      <c r="AB5" s="107"/>
      <c r="AC5" s="107"/>
      <c r="AD5" s="107"/>
      <c r="AE5" s="108"/>
      <c r="AF5" s="112"/>
      <c r="AG5" s="113"/>
      <c r="AH5" s="113"/>
      <c r="AI5" s="113"/>
      <c r="AJ5" s="114"/>
      <c r="AK5" s="118"/>
      <c r="AL5" s="119"/>
      <c r="AM5" s="119"/>
      <c r="AN5" s="119"/>
      <c r="AO5" s="120"/>
    </row>
    <row r="6" spans="1:45" ht="58" x14ac:dyDescent="0.35">
      <c r="A6" s="2" t="s">
        <v>11</v>
      </c>
      <c r="B6" s="2" t="s">
        <v>12</v>
      </c>
      <c r="C6" s="95"/>
      <c r="D6" s="2" t="s">
        <v>13</v>
      </c>
      <c r="E6" s="2" t="s">
        <v>14</v>
      </c>
      <c r="F6" s="2" t="s">
        <v>15</v>
      </c>
      <c r="G6" s="3" t="s">
        <v>16</v>
      </c>
      <c r="H6" s="3" t="s">
        <v>17</v>
      </c>
      <c r="I6" s="3" t="s">
        <v>18</v>
      </c>
      <c r="J6" s="3" t="s">
        <v>19</v>
      </c>
      <c r="K6" s="3" t="s">
        <v>20</v>
      </c>
      <c r="L6" s="3" t="s">
        <v>21</v>
      </c>
      <c r="M6" s="3" t="s">
        <v>22</v>
      </c>
      <c r="N6" s="3" t="s">
        <v>23</v>
      </c>
      <c r="O6" s="3" t="s">
        <v>24</v>
      </c>
      <c r="P6" s="3" t="s">
        <v>25</v>
      </c>
      <c r="Q6" s="3" t="s">
        <v>26</v>
      </c>
      <c r="R6" s="2" t="s">
        <v>27</v>
      </c>
      <c r="S6" s="2" t="s">
        <v>28</v>
      </c>
      <c r="T6" s="2" t="s">
        <v>29</v>
      </c>
      <c r="U6" s="2" t="s">
        <v>30</v>
      </c>
      <c r="V6" s="5" t="s">
        <v>31</v>
      </c>
      <c r="W6" s="5" t="s">
        <v>32</v>
      </c>
      <c r="X6" s="5" t="s">
        <v>33</v>
      </c>
      <c r="Y6" s="5" t="s">
        <v>34</v>
      </c>
      <c r="Z6" s="5" t="s">
        <v>35</v>
      </c>
      <c r="AA6" s="6" t="s">
        <v>31</v>
      </c>
      <c r="AB6" s="6" t="s">
        <v>32</v>
      </c>
      <c r="AC6" s="6" t="s">
        <v>33</v>
      </c>
      <c r="AD6" s="6" t="s">
        <v>34</v>
      </c>
      <c r="AE6" s="6" t="s">
        <v>35</v>
      </c>
      <c r="AF6" s="7" t="s">
        <v>31</v>
      </c>
      <c r="AG6" s="7" t="s">
        <v>32</v>
      </c>
      <c r="AH6" s="7" t="s">
        <v>33</v>
      </c>
      <c r="AI6" s="7" t="s">
        <v>34</v>
      </c>
      <c r="AJ6" s="7" t="s">
        <v>35</v>
      </c>
      <c r="AK6" s="8" t="s">
        <v>31</v>
      </c>
      <c r="AL6" s="8" t="s">
        <v>32</v>
      </c>
      <c r="AM6" s="8" t="s">
        <v>33</v>
      </c>
      <c r="AN6" s="8" t="s">
        <v>34</v>
      </c>
      <c r="AO6" s="8" t="s">
        <v>35</v>
      </c>
    </row>
    <row r="7" spans="1:45" s="16" customFormat="1" ht="101.5" x14ac:dyDescent="0.35">
      <c r="A7" s="9">
        <v>4</v>
      </c>
      <c r="B7" s="10" t="s">
        <v>36</v>
      </c>
      <c r="C7" s="10" t="s">
        <v>37</v>
      </c>
      <c r="D7" s="11" t="s">
        <v>38</v>
      </c>
      <c r="E7" s="10" t="s">
        <v>114</v>
      </c>
      <c r="F7" s="10" t="s">
        <v>40</v>
      </c>
      <c r="G7" s="10" t="s">
        <v>41</v>
      </c>
      <c r="H7" s="10" t="s">
        <v>42</v>
      </c>
      <c r="I7" s="12" t="s">
        <v>43</v>
      </c>
      <c r="J7" s="10" t="s">
        <v>44</v>
      </c>
      <c r="K7" s="10" t="s">
        <v>45</v>
      </c>
      <c r="L7" s="13">
        <v>0</v>
      </c>
      <c r="M7" s="13">
        <v>0</v>
      </c>
      <c r="N7" s="13">
        <v>0</v>
      </c>
      <c r="O7" s="13">
        <v>0.75</v>
      </c>
      <c r="P7" s="13">
        <v>0.75</v>
      </c>
      <c r="Q7" s="10" t="s">
        <v>46</v>
      </c>
      <c r="R7" s="10" t="s">
        <v>47</v>
      </c>
      <c r="S7" s="10" t="s">
        <v>48</v>
      </c>
      <c r="T7" s="10" t="s">
        <v>49</v>
      </c>
      <c r="U7" s="10" t="s">
        <v>50</v>
      </c>
      <c r="V7" s="14"/>
      <c r="W7" s="10"/>
      <c r="X7" s="10"/>
      <c r="Y7" s="10"/>
      <c r="Z7" s="10" t="s">
        <v>51</v>
      </c>
      <c r="AA7" s="14">
        <f t="shared" ref="AA7:AA15" si="0">M7</f>
        <v>0</v>
      </c>
      <c r="AB7" s="10"/>
      <c r="AC7" s="12"/>
      <c r="AD7" s="10"/>
      <c r="AE7" s="10" t="s">
        <v>115</v>
      </c>
      <c r="AF7" s="14">
        <f t="shared" ref="AF7:AF15" si="1">N7</f>
        <v>0</v>
      </c>
      <c r="AG7" s="10"/>
      <c r="AH7" s="10" t="e">
        <f>IF(AG7/AF7&gt;100%,100%,AG7/AF7)</f>
        <v>#DIV/0!</v>
      </c>
      <c r="AI7" s="10"/>
      <c r="AJ7" s="10" t="s">
        <v>53</v>
      </c>
      <c r="AK7" s="81" t="s">
        <v>54</v>
      </c>
      <c r="AL7" s="81" t="s">
        <v>54</v>
      </c>
      <c r="AM7" s="78">
        <v>0.82099999999999995</v>
      </c>
      <c r="AN7" s="36">
        <f t="shared" ref="AN7" si="2">IF(AM7/O7&gt;100%,100%,AM7/O7)</f>
        <v>1</v>
      </c>
      <c r="AO7" s="25"/>
      <c r="AP7" s="25">
        <f t="shared" ref="AP7:AP15" si="3">P7</f>
        <v>0.75</v>
      </c>
      <c r="AQ7" s="25"/>
      <c r="AR7" s="25">
        <f>IF(AQ7/AP7&gt;100%,100%,AQ7/AP7)</f>
        <v>0</v>
      </c>
      <c r="AS7" s="25"/>
    </row>
    <row r="8" spans="1:45" s="16" customFormat="1" ht="87" x14ac:dyDescent="0.35">
      <c r="A8" s="9">
        <v>4</v>
      </c>
      <c r="B8" s="10" t="s">
        <v>36</v>
      </c>
      <c r="C8" s="10" t="s">
        <v>55</v>
      </c>
      <c r="D8" s="11" t="s">
        <v>56</v>
      </c>
      <c r="E8" s="10" t="s">
        <v>106</v>
      </c>
      <c r="F8" s="10" t="s">
        <v>40</v>
      </c>
      <c r="G8" s="10" t="s">
        <v>58</v>
      </c>
      <c r="H8" s="10" t="s">
        <v>59</v>
      </c>
      <c r="I8" s="10" t="s">
        <v>43</v>
      </c>
      <c r="J8" s="10" t="s">
        <v>44</v>
      </c>
      <c r="K8" s="10" t="s">
        <v>45</v>
      </c>
      <c r="L8" s="13">
        <v>0.14000000000000001</v>
      </c>
      <c r="M8" s="13">
        <v>0.27</v>
      </c>
      <c r="N8" s="13">
        <v>0.45</v>
      </c>
      <c r="O8" s="13">
        <v>0.65</v>
      </c>
      <c r="P8" s="13">
        <v>0.65</v>
      </c>
      <c r="Q8" s="10" t="s">
        <v>60</v>
      </c>
      <c r="R8" s="10" t="s">
        <v>61</v>
      </c>
      <c r="S8" s="10" t="s">
        <v>62</v>
      </c>
      <c r="T8" s="10" t="s">
        <v>49</v>
      </c>
      <c r="U8" s="10" t="s">
        <v>50</v>
      </c>
      <c r="V8" s="20">
        <v>12710546545</v>
      </c>
      <c r="W8" s="20">
        <v>38672607447</v>
      </c>
      <c r="X8" s="19">
        <f>+V8/W8</f>
        <v>0.32867053410917635</v>
      </c>
      <c r="Y8" s="19">
        <f>IF(X8/L8&gt;100%,100%,X8/L8)</f>
        <v>1</v>
      </c>
      <c r="Z8" s="10"/>
      <c r="AA8" s="35">
        <v>21047445012</v>
      </c>
      <c r="AB8" s="35">
        <v>38458443393</v>
      </c>
      <c r="AC8" s="19">
        <f>+AA8/AB8</f>
        <v>0.5472776107165831</v>
      </c>
      <c r="AD8" s="19">
        <f>IF(AC8/M8&gt;100%,100%,AC8/M8)</f>
        <v>1</v>
      </c>
      <c r="AE8" s="10"/>
      <c r="AF8" s="35">
        <v>28314079662</v>
      </c>
      <c r="AG8" s="35">
        <v>38406499474</v>
      </c>
      <c r="AH8" s="36">
        <f>+AF8/AG8</f>
        <v>0.73722104460907056</v>
      </c>
      <c r="AI8" s="36">
        <f>IF(AH8/N8&gt;100%,100%,AH8/N8)</f>
        <v>1</v>
      </c>
      <c r="AJ8" s="10"/>
      <c r="AK8" s="35">
        <v>32750653157</v>
      </c>
      <c r="AL8" s="35">
        <v>37638204854</v>
      </c>
      <c r="AM8" s="36">
        <f>+AK8/AL8</f>
        <v>0.87014386802030019</v>
      </c>
      <c r="AN8" s="36">
        <f>IF(AM8/O8&gt;100%,100%,AM8/O8)</f>
        <v>1</v>
      </c>
      <c r="AO8" s="10"/>
      <c r="AP8" s="10">
        <f t="shared" si="3"/>
        <v>0.65</v>
      </c>
      <c r="AQ8" s="10"/>
      <c r="AR8" s="10">
        <f t="shared" ref="AR8:AR15" si="4">IF(AQ8/AP8&gt;100%,100%,AQ8/AP8)</f>
        <v>0</v>
      </c>
      <c r="AS8" s="10"/>
    </row>
    <row r="9" spans="1:45" s="16" customFormat="1" ht="87" x14ac:dyDescent="0.35">
      <c r="A9" s="9">
        <v>4</v>
      </c>
      <c r="B9" s="10" t="s">
        <v>36</v>
      </c>
      <c r="C9" s="10" t="s">
        <v>55</v>
      </c>
      <c r="D9" s="11" t="s">
        <v>63</v>
      </c>
      <c r="E9" s="10" t="s">
        <v>64</v>
      </c>
      <c r="F9" s="10" t="s">
        <v>40</v>
      </c>
      <c r="G9" s="10" t="s">
        <v>65</v>
      </c>
      <c r="H9" s="10" t="s">
        <v>66</v>
      </c>
      <c r="I9" s="10" t="s">
        <v>43</v>
      </c>
      <c r="J9" s="10" t="s">
        <v>44</v>
      </c>
      <c r="K9" s="10" t="s">
        <v>45</v>
      </c>
      <c r="L9" s="13">
        <v>0.12</v>
      </c>
      <c r="M9" s="13">
        <v>0.25</v>
      </c>
      <c r="N9" s="13">
        <v>0.43</v>
      </c>
      <c r="O9" s="13">
        <v>0.63</v>
      </c>
      <c r="P9" s="13">
        <v>0.63</v>
      </c>
      <c r="Q9" s="10" t="s">
        <v>60</v>
      </c>
      <c r="R9" s="10" t="s">
        <v>61</v>
      </c>
      <c r="S9" s="10" t="s">
        <v>62</v>
      </c>
      <c r="T9" s="10" t="s">
        <v>49</v>
      </c>
      <c r="U9" s="10" t="s">
        <v>50</v>
      </c>
      <c r="V9" s="20">
        <v>4069666667</v>
      </c>
      <c r="W9" s="20">
        <v>10032014959</v>
      </c>
      <c r="X9" s="19">
        <f>+V9/W9</f>
        <v>0.40566792250932487</v>
      </c>
      <c r="Y9" s="19">
        <f>IF(X9/L9&gt;100%,100%,X9/L9)</f>
        <v>1</v>
      </c>
      <c r="Z9" s="10"/>
      <c r="AA9" s="35">
        <v>4428024849</v>
      </c>
      <c r="AB9" s="35">
        <v>9814144068</v>
      </c>
      <c r="AC9" s="19">
        <f>+AA9/AB9</f>
        <v>0.45118808306860081</v>
      </c>
      <c r="AD9" s="19">
        <f>IF(AC9/M9&gt;100%,100%,AC9/M9)</f>
        <v>1</v>
      </c>
      <c r="AE9" s="10"/>
      <c r="AF9" s="35">
        <v>5051362851</v>
      </c>
      <c r="AG9" s="35">
        <v>8600014870</v>
      </c>
      <c r="AH9" s="36">
        <f>+AF9/AG9</f>
        <v>0.58736675777398972</v>
      </c>
      <c r="AI9" s="36">
        <f>IF(AH9/N9&gt;100%,100%,AH9/N9)</f>
        <v>1</v>
      </c>
      <c r="AJ9" s="10"/>
      <c r="AK9" s="35">
        <v>5839571961</v>
      </c>
      <c r="AL9" s="35">
        <v>8582031997</v>
      </c>
      <c r="AM9" s="36">
        <f>+AK9/AL9</f>
        <v>0.68044164401173579</v>
      </c>
      <c r="AN9" s="36">
        <f>IF(AM9/O9&gt;100%,100%,AM9/O9)</f>
        <v>1</v>
      </c>
      <c r="AO9" s="10"/>
      <c r="AP9" s="10">
        <f t="shared" si="3"/>
        <v>0.63</v>
      </c>
      <c r="AQ9" s="10"/>
      <c r="AR9" s="10">
        <f t="shared" si="4"/>
        <v>0</v>
      </c>
      <c r="AS9" s="10"/>
    </row>
    <row r="10" spans="1:45" s="16" customFormat="1" ht="174" x14ac:dyDescent="0.35">
      <c r="A10" s="9">
        <v>4</v>
      </c>
      <c r="B10" s="10" t="s">
        <v>36</v>
      </c>
      <c r="C10" s="10" t="s">
        <v>55</v>
      </c>
      <c r="D10" s="11" t="s">
        <v>67</v>
      </c>
      <c r="E10" s="10" t="s">
        <v>68</v>
      </c>
      <c r="F10" s="10" t="s">
        <v>40</v>
      </c>
      <c r="G10" s="10" t="s">
        <v>69</v>
      </c>
      <c r="H10" s="10" t="s">
        <v>70</v>
      </c>
      <c r="I10" s="13" t="s">
        <v>43</v>
      </c>
      <c r="J10" s="10" t="s">
        <v>44</v>
      </c>
      <c r="K10" s="10" t="s">
        <v>45</v>
      </c>
      <c r="L10" s="13">
        <v>0.1</v>
      </c>
      <c r="M10" s="13">
        <v>0.3</v>
      </c>
      <c r="N10" s="43">
        <v>0.56000000000000005</v>
      </c>
      <c r="O10" s="43">
        <v>0.96</v>
      </c>
      <c r="P10" s="13">
        <v>0.96</v>
      </c>
      <c r="Q10" s="10" t="s">
        <v>60</v>
      </c>
      <c r="R10" s="10" t="s">
        <v>61</v>
      </c>
      <c r="S10" s="10" t="s">
        <v>62</v>
      </c>
      <c r="T10" s="10" t="s">
        <v>49</v>
      </c>
      <c r="U10" s="10" t="s">
        <v>50</v>
      </c>
      <c r="V10" s="20">
        <v>62460685000</v>
      </c>
      <c r="W10" s="20">
        <v>3641025855</v>
      </c>
      <c r="X10" s="19">
        <f>W10/V10</f>
        <v>5.8293082360528069E-2</v>
      </c>
      <c r="Y10" s="19">
        <f>IF(X10/L10&gt;100%,100%,X10/L10)</f>
        <v>0.5829308236052807</v>
      </c>
      <c r="Z10" s="10" t="s">
        <v>71</v>
      </c>
      <c r="AA10" s="35">
        <v>11971722810</v>
      </c>
      <c r="AB10" s="35">
        <v>66460685000</v>
      </c>
      <c r="AC10" s="19">
        <f>+AA10/AB10</f>
        <v>0.18013240173495051</v>
      </c>
      <c r="AD10" s="19">
        <f>IF(AC10/M10&gt;100%,100%,AC10/M10)</f>
        <v>0.60044133911650177</v>
      </c>
      <c r="AE10" s="10"/>
      <c r="AF10" s="35">
        <v>40385697622</v>
      </c>
      <c r="AG10" s="35">
        <v>67117488999</v>
      </c>
      <c r="AH10" s="36">
        <f>+AF10/AG10</f>
        <v>0.60171645608794622</v>
      </c>
      <c r="AI10" s="36">
        <f>IF(AH10/N10&gt;100%,100%,AH10/N10)</f>
        <v>1</v>
      </c>
      <c r="AJ10" s="10"/>
      <c r="AK10" s="35">
        <v>68890062607</v>
      </c>
      <c r="AL10" s="35">
        <v>69164955380</v>
      </c>
      <c r="AM10" s="36">
        <f t="shared" ref="AM10:AM11" si="5">+AK10/AL10</f>
        <v>0.99602554832154944</v>
      </c>
      <c r="AN10" s="36">
        <f t="shared" ref="AN10:AN15" si="6">IF(AM10/O10&gt;100%,100%,AM10/O10)</f>
        <v>1</v>
      </c>
      <c r="AO10" s="10"/>
      <c r="AP10" s="10">
        <f t="shared" si="3"/>
        <v>0.96</v>
      </c>
      <c r="AQ10" s="10"/>
      <c r="AR10" s="10">
        <f t="shared" si="4"/>
        <v>0</v>
      </c>
      <c r="AS10" s="10"/>
    </row>
    <row r="11" spans="1:45" s="16" customFormat="1" ht="174" x14ac:dyDescent="0.35">
      <c r="A11" s="9">
        <v>4</v>
      </c>
      <c r="B11" s="10" t="s">
        <v>36</v>
      </c>
      <c r="C11" s="10" t="s">
        <v>55</v>
      </c>
      <c r="D11" s="11" t="s">
        <v>72</v>
      </c>
      <c r="E11" s="10" t="s">
        <v>155</v>
      </c>
      <c r="F11" s="10" t="s">
        <v>40</v>
      </c>
      <c r="G11" s="10" t="s">
        <v>74</v>
      </c>
      <c r="H11" s="10" t="s">
        <v>75</v>
      </c>
      <c r="I11" s="13" t="s">
        <v>43</v>
      </c>
      <c r="J11" s="10" t="s">
        <v>44</v>
      </c>
      <c r="K11" s="10" t="s">
        <v>45</v>
      </c>
      <c r="L11" s="13">
        <v>0.1</v>
      </c>
      <c r="M11" s="13">
        <v>0.25</v>
      </c>
      <c r="N11" s="43">
        <v>0.35</v>
      </c>
      <c r="O11" s="43">
        <v>0.45</v>
      </c>
      <c r="P11" s="13">
        <v>0.45</v>
      </c>
      <c r="Q11" s="10" t="s">
        <v>60</v>
      </c>
      <c r="R11" s="10" t="s">
        <v>61</v>
      </c>
      <c r="S11" s="10" t="s">
        <v>62</v>
      </c>
      <c r="T11" s="10" t="s">
        <v>49</v>
      </c>
      <c r="U11" s="10" t="s">
        <v>50</v>
      </c>
      <c r="V11" s="20">
        <v>62460685000</v>
      </c>
      <c r="W11" s="20">
        <v>86187667</v>
      </c>
      <c r="X11" s="19">
        <f>W11/V11</f>
        <v>1.3798706658436422E-3</v>
      </c>
      <c r="Y11" s="19">
        <f>IF(X11/L11&gt;100%,100%,X11/L11)</f>
        <v>1.3798706658436421E-2</v>
      </c>
      <c r="Z11" s="10" t="s">
        <v>71</v>
      </c>
      <c r="AA11" s="35">
        <v>4171452324</v>
      </c>
      <c r="AB11" s="35">
        <v>66460685000</v>
      </c>
      <c r="AC11" s="19">
        <f>+AA11/AB11</f>
        <v>6.2765713654621524E-2</v>
      </c>
      <c r="AD11" s="19">
        <f>IF(AC11/M11&gt;100%,100%,AC11/M11)</f>
        <v>0.2510628546184861</v>
      </c>
      <c r="AE11" s="10"/>
      <c r="AF11" s="35">
        <v>11514519112</v>
      </c>
      <c r="AG11" s="35">
        <v>67117488999</v>
      </c>
      <c r="AH11" s="36">
        <f>+AF11/AG11</f>
        <v>0.1715576563385969</v>
      </c>
      <c r="AI11" s="36">
        <f>IF(AH11/N11&gt;100%,100%,AH11/N11)</f>
        <v>0.49016473239599118</v>
      </c>
      <c r="AJ11" s="10"/>
      <c r="AK11" s="35">
        <v>29844852067</v>
      </c>
      <c r="AL11" s="35">
        <v>69164955380</v>
      </c>
      <c r="AM11" s="36">
        <f t="shared" si="5"/>
        <v>0.4315025131300822</v>
      </c>
      <c r="AN11" s="36">
        <f t="shared" si="6"/>
        <v>0.95889447362240487</v>
      </c>
      <c r="AO11" s="10"/>
      <c r="AP11" s="10">
        <f t="shared" si="3"/>
        <v>0.45</v>
      </c>
      <c r="AQ11" s="10"/>
      <c r="AR11" s="10">
        <f t="shared" si="4"/>
        <v>0</v>
      </c>
      <c r="AS11" s="10"/>
    </row>
    <row r="12" spans="1:45" s="16" customFormat="1" ht="217.5" x14ac:dyDescent="0.35">
      <c r="A12" s="9">
        <v>4</v>
      </c>
      <c r="B12" s="10" t="s">
        <v>36</v>
      </c>
      <c r="C12" s="10" t="s">
        <v>55</v>
      </c>
      <c r="D12" s="11" t="s">
        <v>76</v>
      </c>
      <c r="E12" s="10" t="s">
        <v>77</v>
      </c>
      <c r="F12" s="10" t="s">
        <v>78</v>
      </c>
      <c r="G12" s="10" t="s">
        <v>79</v>
      </c>
      <c r="H12" s="10" t="s">
        <v>80</v>
      </c>
      <c r="I12" s="10" t="s">
        <v>43</v>
      </c>
      <c r="J12" s="10" t="s">
        <v>81</v>
      </c>
      <c r="K12" s="10" t="s">
        <v>45</v>
      </c>
      <c r="L12" s="13">
        <v>1</v>
      </c>
      <c r="M12" s="13">
        <v>1</v>
      </c>
      <c r="N12" s="13">
        <v>1</v>
      </c>
      <c r="O12" s="13">
        <v>1</v>
      </c>
      <c r="P12" s="13">
        <v>1</v>
      </c>
      <c r="Q12" s="10" t="s">
        <v>60</v>
      </c>
      <c r="R12" s="10" t="s">
        <v>82</v>
      </c>
      <c r="S12" s="10" t="s">
        <v>83</v>
      </c>
      <c r="T12" s="10" t="s">
        <v>49</v>
      </c>
      <c r="U12" s="10" t="s">
        <v>50</v>
      </c>
      <c r="V12" s="14"/>
      <c r="W12" s="10"/>
      <c r="X12" s="10"/>
      <c r="Y12" s="10"/>
      <c r="Z12" s="10"/>
      <c r="AA12" s="14">
        <v>294</v>
      </c>
      <c r="AB12" s="10">
        <v>299</v>
      </c>
      <c r="AC12" s="55">
        <f>AA12/AB12</f>
        <v>0.98327759197324416</v>
      </c>
      <c r="AD12" s="55">
        <f>AC12/M12</f>
        <v>0.98327759197324416</v>
      </c>
      <c r="AE12" s="10"/>
      <c r="AF12" s="14">
        <v>592</v>
      </c>
      <c r="AG12" s="10">
        <v>600</v>
      </c>
      <c r="AH12" s="12">
        <f>AF12/AG12</f>
        <v>0.98666666666666669</v>
      </c>
      <c r="AI12" s="12">
        <f>AH12/100%</f>
        <v>0.98666666666666669</v>
      </c>
      <c r="AJ12" s="10"/>
      <c r="AK12" s="14">
        <v>670</v>
      </c>
      <c r="AL12" s="10">
        <v>691</v>
      </c>
      <c r="AM12" s="12">
        <f>AK12/AL12</f>
        <v>0.96960926193921848</v>
      </c>
      <c r="AN12" s="36">
        <f t="shared" si="6"/>
        <v>0.96960926193921848</v>
      </c>
      <c r="AO12" s="10"/>
      <c r="AP12" s="10">
        <f t="shared" si="3"/>
        <v>1</v>
      </c>
      <c r="AQ12" s="10"/>
      <c r="AR12" s="10">
        <f t="shared" si="4"/>
        <v>0</v>
      </c>
      <c r="AS12" s="10"/>
    </row>
    <row r="13" spans="1:45" s="16" customFormat="1" ht="246.5" x14ac:dyDescent="0.35">
      <c r="A13" s="9">
        <v>4</v>
      </c>
      <c r="B13" s="10" t="s">
        <v>36</v>
      </c>
      <c r="C13" s="10" t="s">
        <v>55</v>
      </c>
      <c r="D13" s="11" t="s">
        <v>86</v>
      </c>
      <c r="E13" s="10" t="s">
        <v>87</v>
      </c>
      <c r="F13" s="10" t="s">
        <v>78</v>
      </c>
      <c r="G13" s="10" t="s">
        <v>88</v>
      </c>
      <c r="H13" s="10" t="s">
        <v>89</v>
      </c>
      <c r="I13" s="10" t="s">
        <v>43</v>
      </c>
      <c r="J13" s="10" t="s">
        <v>81</v>
      </c>
      <c r="K13" s="10" t="s">
        <v>45</v>
      </c>
      <c r="L13" s="13">
        <v>1</v>
      </c>
      <c r="M13" s="13">
        <v>1</v>
      </c>
      <c r="N13" s="13">
        <v>1</v>
      </c>
      <c r="O13" s="13">
        <v>1</v>
      </c>
      <c r="P13" s="13">
        <v>1</v>
      </c>
      <c r="Q13" s="10" t="s">
        <v>60</v>
      </c>
      <c r="R13" s="10" t="s">
        <v>82</v>
      </c>
      <c r="S13" s="10" t="s">
        <v>90</v>
      </c>
      <c r="T13" s="10" t="s">
        <v>49</v>
      </c>
      <c r="U13" s="10" t="s">
        <v>50</v>
      </c>
      <c r="V13" s="14">
        <v>33</v>
      </c>
      <c r="W13" s="10">
        <v>165</v>
      </c>
      <c r="X13" s="46">
        <f>(V13/W13)*100</f>
        <v>20</v>
      </c>
      <c r="Y13" s="19">
        <f>IF(V13/W13&gt;100%,100%,V13/W13)</f>
        <v>0.2</v>
      </c>
      <c r="Z13" s="10"/>
      <c r="AA13" s="14">
        <v>293</v>
      </c>
      <c r="AB13" s="10">
        <v>298</v>
      </c>
      <c r="AC13" s="55">
        <f>AA13/AB13</f>
        <v>0.98322147651006708</v>
      </c>
      <c r="AD13" s="55">
        <f>AC13/M13</f>
        <v>0.98322147651006708</v>
      </c>
      <c r="AE13" s="10"/>
      <c r="AF13" s="14">
        <v>578</v>
      </c>
      <c r="AG13" s="10">
        <v>580</v>
      </c>
      <c r="AH13" s="12">
        <f>AF13/AG13</f>
        <v>0.99655172413793103</v>
      </c>
      <c r="AI13" s="12">
        <f>AH13/100%</f>
        <v>0.99655172413793103</v>
      </c>
      <c r="AJ13" s="10" t="s">
        <v>91</v>
      </c>
      <c r="AK13" s="88">
        <v>654</v>
      </c>
      <c r="AL13" s="53">
        <v>664</v>
      </c>
      <c r="AM13" s="68">
        <f>AK13/AL13</f>
        <v>0.98493975903614461</v>
      </c>
      <c r="AN13" s="36">
        <f t="shared" si="6"/>
        <v>0.98493975903614461</v>
      </c>
      <c r="AO13" s="10"/>
      <c r="AP13" s="10">
        <f t="shared" si="3"/>
        <v>1</v>
      </c>
      <c r="AQ13" s="10"/>
      <c r="AR13" s="10">
        <f t="shared" si="4"/>
        <v>0</v>
      </c>
      <c r="AS13" s="10"/>
    </row>
    <row r="14" spans="1:45" s="16" customFormat="1" ht="130.5" x14ac:dyDescent="0.35">
      <c r="A14" s="9">
        <v>4</v>
      </c>
      <c r="B14" s="10" t="s">
        <v>36</v>
      </c>
      <c r="C14" s="10" t="s">
        <v>55</v>
      </c>
      <c r="D14" s="11" t="s">
        <v>92</v>
      </c>
      <c r="E14" s="10" t="s">
        <v>93</v>
      </c>
      <c r="F14" s="10" t="s">
        <v>78</v>
      </c>
      <c r="G14" s="10" t="s">
        <v>94</v>
      </c>
      <c r="H14" s="10" t="s">
        <v>95</v>
      </c>
      <c r="I14" s="10" t="s">
        <v>43</v>
      </c>
      <c r="J14" s="10" t="s">
        <v>81</v>
      </c>
      <c r="K14" s="10" t="s">
        <v>45</v>
      </c>
      <c r="L14" s="13">
        <v>0.9</v>
      </c>
      <c r="M14" s="13">
        <v>0.9</v>
      </c>
      <c r="N14" s="13">
        <v>0.9</v>
      </c>
      <c r="O14" s="13">
        <v>0.9</v>
      </c>
      <c r="P14" s="13">
        <v>0.9</v>
      </c>
      <c r="Q14" s="10" t="s">
        <v>60</v>
      </c>
      <c r="R14" s="10" t="s">
        <v>96</v>
      </c>
      <c r="S14" s="10" t="s">
        <v>90</v>
      </c>
      <c r="T14" s="10" t="s">
        <v>49</v>
      </c>
      <c r="U14" s="10" t="s">
        <v>97</v>
      </c>
      <c r="V14" s="14"/>
      <c r="W14" s="10"/>
      <c r="X14" s="10"/>
      <c r="Y14" s="10"/>
      <c r="Z14" s="10"/>
      <c r="AA14" s="14">
        <v>29</v>
      </c>
      <c r="AB14" s="10">
        <v>29</v>
      </c>
      <c r="AC14" s="55">
        <f>AA14/AB14</f>
        <v>1</v>
      </c>
      <c r="AD14" s="55">
        <f>AC14/M14</f>
        <v>1.1111111111111112</v>
      </c>
      <c r="AE14" s="10"/>
      <c r="AF14" s="14">
        <v>29</v>
      </c>
      <c r="AG14" s="10">
        <v>29</v>
      </c>
      <c r="AH14" s="12">
        <f>AF14/AG14</f>
        <v>1</v>
      </c>
      <c r="AI14" s="12">
        <f>AH14/100%</f>
        <v>1</v>
      </c>
      <c r="AJ14" s="10" t="s">
        <v>98</v>
      </c>
      <c r="AK14" s="67">
        <v>29</v>
      </c>
      <c r="AL14" s="53">
        <v>29</v>
      </c>
      <c r="AM14" s="68">
        <f>AK14/AL14</f>
        <v>1</v>
      </c>
      <c r="AN14" s="36">
        <f t="shared" si="6"/>
        <v>1</v>
      </c>
      <c r="AO14" s="10"/>
      <c r="AP14" s="10">
        <f t="shared" si="3"/>
        <v>0.9</v>
      </c>
      <c r="AQ14" s="10"/>
      <c r="AR14" s="10">
        <f t="shared" si="4"/>
        <v>0</v>
      </c>
      <c r="AS14" s="10"/>
    </row>
    <row r="15" spans="1:45" s="16" customFormat="1" ht="87" x14ac:dyDescent="0.35">
      <c r="A15" s="9">
        <v>4</v>
      </c>
      <c r="B15" s="10" t="s">
        <v>36</v>
      </c>
      <c r="C15" s="10" t="s">
        <v>55</v>
      </c>
      <c r="D15" s="11" t="s">
        <v>99</v>
      </c>
      <c r="E15" s="10" t="s">
        <v>100</v>
      </c>
      <c r="F15" s="10" t="s">
        <v>78</v>
      </c>
      <c r="G15" s="10" t="s">
        <v>94</v>
      </c>
      <c r="H15" s="10" t="s">
        <v>101</v>
      </c>
      <c r="I15" s="10" t="s">
        <v>43</v>
      </c>
      <c r="J15" s="10" t="s">
        <v>44</v>
      </c>
      <c r="K15" s="10" t="s">
        <v>45</v>
      </c>
      <c r="L15" s="13">
        <v>0</v>
      </c>
      <c r="M15" s="13">
        <v>0</v>
      </c>
      <c r="N15" s="13">
        <v>0</v>
      </c>
      <c r="O15" s="13">
        <v>1</v>
      </c>
      <c r="P15" s="13">
        <v>1</v>
      </c>
      <c r="Q15" s="10" t="s">
        <v>60</v>
      </c>
      <c r="R15" s="54" t="s">
        <v>96</v>
      </c>
      <c r="S15" s="54" t="s">
        <v>90</v>
      </c>
      <c r="T15" s="54" t="s">
        <v>49</v>
      </c>
      <c r="U15" s="54" t="s">
        <v>97</v>
      </c>
      <c r="V15" s="14"/>
      <c r="W15" s="10"/>
      <c r="X15" s="10"/>
      <c r="Y15" s="10"/>
      <c r="Z15" s="10"/>
      <c r="AA15" s="14">
        <f t="shared" si="0"/>
        <v>0</v>
      </c>
      <c r="AB15" s="10"/>
      <c r="AC15" s="10" t="e">
        <f t="shared" ref="AC15" si="7">IF(AB15/AA15&gt;100%,100%,AB15/AA15)</f>
        <v>#DIV/0!</v>
      </c>
      <c r="AD15" s="10"/>
      <c r="AE15" s="10"/>
      <c r="AF15" s="14">
        <f t="shared" si="1"/>
        <v>0</v>
      </c>
      <c r="AG15" s="10"/>
      <c r="AH15" s="10" t="e">
        <f t="shared" ref="AH15" si="8">IF(AG15/AF15&gt;100%,100%,AG15/AF15)</f>
        <v>#DIV/0!</v>
      </c>
      <c r="AI15" s="10"/>
      <c r="AJ15" s="10" t="s">
        <v>102</v>
      </c>
      <c r="AK15" s="14">
        <v>29</v>
      </c>
      <c r="AL15" s="10">
        <v>29</v>
      </c>
      <c r="AM15" s="56">
        <f>+AK15/AL15</f>
        <v>1</v>
      </c>
      <c r="AN15" s="36">
        <f t="shared" si="6"/>
        <v>1</v>
      </c>
      <c r="AO15" s="10"/>
      <c r="AP15" s="10">
        <f t="shared" si="3"/>
        <v>1</v>
      </c>
      <c r="AQ15" s="10"/>
      <c r="AR15" s="10">
        <f t="shared" si="4"/>
        <v>0</v>
      </c>
      <c r="AS15" s="10"/>
    </row>
  </sheetData>
  <mergeCells count="12">
    <mergeCell ref="A1:K1"/>
    <mergeCell ref="L1:P1"/>
    <mergeCell ref="A2:K2"/>
    <mergeCell ref="A4:B5"/>
    <mergeCell ref="C4:C6"/>
    <mergeCell ref="D4:F5"/>
    <mergeCell ref="G4:Q5"/>
    <mergeCell ref="R4:U5"/>
    <mergeCell ref="V4:Z5"/>
    <mergeCell ref="AA4:AE5"/>
    <mergeCell ref="AF4:AJ5"/>
    <mergeCell ref="AK4:AO5"/>
  </mergeCells>
  <dataValidations count="1">
    <dataValidation allowBlank="1" showInputMessage="1" showErrorMessage="1" error="Escriba un texto " promptTitle="Cualquier contenido" sqref="F6 F3" xr:uid="{C7818956-B70F-44AA-BE11-CD63822AE117}"/>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F8B5C9-C21F-4CCC-9830-6FC894332FCF}">
  <sheetPr>
    <tabColor rgb="FF00B050"/>
  </sheetPr>
  <dimension ref="A1:AS15"/>
  <sheetViews>
    <sheetView topLeftCell="D3" workbookViewId="0">
      <pane xSplit="2" ySplit="4" topLeftCell="AJ8" activePane="bottomRight" state="frozen"/>
      <selection pane="topRight"/>
      <selection pane="bottomLeft"/>
      <selection pane="bottomRight" activeCell="AM11" sqref="AM11"/>
    </sheetView>
  </sheetViews>
  <sheetFormatPr baseColWidth="10" defaultColWidth="10.81640625" defaultRowHeight="14.5" x14ac:dyDescent="0.35"/>
  <cols>
    <col min="1" max="1" width="4.1796875" style="4" customWidth="1"/>
    <col min="2" max="2" width="28" style="4" customWidth="1"/>
    <col min="3" max="3" width="13.81640625" style="4" customWidth="1"/>
    <col min="4" max="4" width="8.1796875" style="4" customWidth="1"/>
    <col min="5" max="5" width="31.54296875" style="4" customWidth="1"/>
    <col min="6" max="6" width="8.54296875" style="4" customWidth="1"/>
    <col min="7" max="7" width="18.1796875" style="4" customWidth="1"/>
    <col min="8" max="8" width="23.54296875" style="4" customWidth="1"/>
    <col min="9" max="9" width="10" style="4" customWidth="1"/>
    <col min="10" max="10" width="10.81640625" style="4" customWidth="1"/>
    <col min="11" max="11" width="10.7265625" style="4" customWidth="1"/>
    <col min="12" max="15" width="7.26953125" style="4" customWidth="1"/>
    <col min="16" max="16" width="12" style="4" customWidth="1"/>
    <col min="17" max="17" width="12.54296875" style="4" customWidth="1"/>
    <col min="18" max="18" width="15.7265625" style="4" customWidth="1"/>
    <col min="19" max="19" width="13.7265625" style="4" customWidth="1"/>
    <col min="20" max="20" width="25.453125" style="4" customWidth="1"/>
    <col min="21" max="21" width="17.7265625" style="4" customWidth="1"/>
    <col min="22" max="25" width="15.7265625" style="4" hidden="1" customWidth="1"/>
    <col min="26" max="26" width="30.7265625" style="4" hidden="1" customWidth="1"/>
    <col min="27" max="29" width="16.54296875" style="4" hidden="1" customWidth="1"/>
    <col min="30" max="30" width="16.26953125" style="4" hidden="1" customWidth="1"/>
    <col min="31" max="31" width="68.81640625" style="4" hidden="1" customWidth="1"/>
    <col min="32" max="33" width="16.54296875" style="4" customWidth="1"/>
    <col min="34" max="35" width="10.7265625" style="4" customWidth="1"/>
    <col min="36" max="36" width="56.26953125" style="4" customWidth="1"/>
    <col min="37" max="38" width="22" style="4" customWidth="1"/>
    <col min="39" max="39" width="16.54296875" style="4" customWidth="1"/>
    <col min="40" max="40" width="34.81640625" style="4" customWidth="1"/>
    <col min="41" max="43" width="16.54296875" style="4" customWidth="1"/>
    <col min="44" max="44" width="21.54296875" style="4" customWidth="1"/>
    <col min="45" max="45" width="39.453125" style="4" customWidth="1"/>
    <col min="46" max="16384" width="10.81640625" style="4"/>
  </cols>
  <sheetData>
    <row r="1" spans="1:45" s="1" customFormat="1" ht="70.5" customHeight="1" x14ac:dyDescent="0.35">
      <c r="A1" s="92" t="s">
        <v>113</v>
      </c>
      <c r="B1" s="93"/>
      <c r="C1" s="93"/>
      <c r="D1" s="93"/>
      <c r="E1" s="93"/>
      <c r="F1" s="93"/>
      <c r="G1" s="93"/>
      <c r="H1" s="93"/>
      <c r="I1" s="93"/>
      <c r="J1" s="93"/>
      <c r="K1" s="93"/>
      <c r="L1" s="94"/>
      <c r="M1" s="94"/>
      <c r="N1" s="94"/>
      <c r="O1" s="94"/>
      <c r="P1" s="94"/>
    </row>
    <row r="2" spans="1:45" s="18" customFormat="1" ht="23.5" customHeight="1" x14ac:dyDescent="0.35">
      <c r="A2" s="92" t="s">
        <v>1</v>
      </c>
      <c r="B2" s="92"/>
      <c r="C2" s="92"/>
      <c r="D2" s="92"/>
      <c r="E2" s="92"/>
      <c r="F2" s="92"/>
      <c r="G2" s="92"/>
      <c r="H2" s="92"/>
      <c r="I2" s="92"/>
      <c r="J2" s="92"/>
      <c r="K2" s="92"/>
      <c r="L2" s="17"/>
      <c r="M2" s="17"/>
      <c r="N2" s="17"/>
      <c r="O2" s="17"/>
      <c r="P2" s="17"/>
    </row>
    <row r="3" spans="1:45" s="1" customFormat="1" x14ac:dyDescent="0.35"/>
    <row r="4" spans="1:45" ht="14.5" customHeight="1" x14ac:dyDescent="0.35">
      <c r="A4" s="95" t="s">
        <v>2</v>
      </c>
      <c r="B4" s="95"/>
      <c r="C4" s="95" t="s">
        <v>3</v>
      </c>
      <c r="D4" s="95" t="s">
        <v>4</v>
      </c>
      <c r="E4" s="95"/>
      <c r="F4" s="95"/>
      <c r="G4" s="96" t="s">
        <v>5</v>
      </c>
      <c r="H4" s="96"/>
      <c r="I4" s="96"/>
      <c r="J4" s="96"/>
      <c r="K4" s="96"/>
      <c r="L4" s="96"/>
      <c r="M4" s="96"/>
      <c r="N4" s="96"/>
      <c r="O4" s="96"/>
      <c r="P4" s="96"/>
      <c r="Q4" s="96"/>
      <c r="R4" s="95" t="s">
        <v>6</v>
      </c>
      <c r="S4" s="95"/>
      <c r="T4" s="95"/>
      <c r="U4" s="95"/>
      <c r="V4" s="97" t="s">
        <v>7</v>
      </c>
      <c r="W4" s="98"/>
      <c r="X4" s="98"/>
      <c r="Y4" s="98"/>
      <c r="Z4" s="99"/>
      <c r="AA4" s="103" t="s">
        <v>8</v>
      </c>
      <c r="AB4" s="104"/>
      <c r="AC4" s="104"/>
      <c r="AD4" s="104"/>
      <c r="AE4" s="105"/>
      <c r="AF4" s="109" t="s">
        <v>9</v>
      </c>
      <c r="AG4" s="110"/>
      <c r="AH4" s="110"/>
      <c r="AI4" s="110"/>
      <c r="AJ4" s="111"/>
      <c r="AK4" s="115" t="s">
        <v>10</v>
      </c>
      <c r="AL4" s="116"/>
      <c r="AM4" s="116"/>
      <c r="AN4" s="116"/>
      <c r="AO4" s="117"/>
    </row>
    <row r="5" spans="1:45" ht="14.5" customHeight="1" x14ac:dyDescent="0.35">
      <c r="A5" s="95"/>
      <c r="B5" s="95"/>
      <c r="C5" s="95"/>
      <c r="D5" s="95"/>
      <c r="E5" s="95"/>
      <c r="F5" s="95"/>
      <c r="G5" s="96"/>
      <c r="H5" s="96"/>
      <c r="I5" s="96"/>
      <c r="J5" s="96"/>
      <c r="K5" s="96"/>
      <c r="L5" s="96"/>
      <c r="M5" s="96"/>
      <c r="N5" s="96"/>
      <c r="O5" s="96"/>
      <c r="P5" s="96"/>
      <c r="Q5" s="96"/>
      <c r="R5" s="95"/>
      <c r="S5" s="95"/>
      <c r="T5" s="95"/>
      <c r="U5" s="95"/>
      <c r="V5" s="100"/>
      <c r="W5" s="101"/>
      <c r="X5" s="101"/>
      <c r="Y5" s="101"/>
      <c r="Z5" s="102"/>
      <c r="AA5" s="106"/>
      <c r="AB5" s="107"/>
      <c r="AC5" s="107"/>
      <c r="AD5" s="107"/>
      <c r="AE5" s="108"/>
      <c r="AF5" s="112"/>
      <c r="AG5" s="113"/>
      <c r="AH5" s="113"/>
      <c r="AI5" s="113"/>
      <c r="AJ5" s="114"/>
      <c r="AK5" s="118"/>
      <c r="AL5" s="119"/>
      <c r="AM5" s="119"/>
      <c r="AN5" s="119"/>
      <c r="AO5" s="120"/>
    </row>
    <row r="6" spans="1:45" ht="58" x14ac:dyDescent="0.35">
      <c r="A6" s="2" t="s">
        <v>11</v>
      </c>
      <c r="B6" s="2" t="s">
        <v>12</v>
      </c>
      <c r="C6" s="95"/>
      <c r="D6" s="2" t="s">
        <v>13</v>
      </c>
      <c r="E6" s="2" t="s">
        <v>14</v>
      </c>
      <c r="F6" s="2" t="s">
        <v>15</v>
      </c>
      <c r="G6" s="3" t="s">
        <v>16</v>
      </c>
      <c r="H6" s="3" t="s">
        <v>17</v>
      </c>
      <c r="I6" s="3" t="s">
        <v>18</v>
      </c>
      <c r="J6" s="3" t="s">
        <v>19</v>
      </c>
      <c r="K6" s="3" t="s">
        <v>20</v>
      </c>
      <c r="L6" s="3" t="s">
        <v>21</v>
      </c>
      <c r="M6" s="3" t="s">
        <v>22</v>
      </c>
      <c r="N6" s="3" t="s">
        <v>23</v>
      </c>
      <c r="O6" s="3" t="s">
        <v>24</v>
      </c>
      <c r="P6" s="3" t="s">
        <v>25</v>
      </c>
      <c r="Q6" s="3" t="s">
        <v>26</v>
      </c>
      <c r="R6" s="2" t="s">
        <v>27</v>
      </c>
      <c r="S6" s="2" t="s">
        <v>28</v>
      </c>
      <c r="T6" s="2" t="s">
        <v>29</v>
      </c>
      <c r="U6" s="2" t="s">
        <v>30</v>
      </c>
      <c r="V6" s="5" t="s">
        <v>31</v>
      </c>
      <c r="W6" s="5" t="s">
        <v>32</v>
      </c>
      <c r="X6" s="5" t="s">
        <v>33</v>
      </c>
      <c r="Y6" s="5" t="s">
        <v>34</v>
      </c>
      <c r="Z6" s="5" t="s">
        <v>35</v>
      </c>
      <c r="AA6" s="6" t="s">
        <v>31</v>
      </c>
      <c r="AB6" s="6" t="s">
        <v>32</v>
      </c>
      <c r="AC6" s="6" t="s">
        <v>33</v>
      </c>
      <c r="AD6" s="6" t="s">
        <v>34</v>
      </c>
      <c r="AE6" s="6" t="s">
        <v>35</v>
      </c>
      <c r="AF6" s="7" t="s">
        <v>31</v>
      </c>
      <c r="AG6" s="7" t="s">
        <v>32</v>
      </c>
      <c r="AH6" s="7" t="s">
        <v>33</v>
      </c>
      <c r="AI6" s="7" t="s">
        <v>34</v>
      </c>
      <c r="AJ6" s="7" t="s">
        <v>35</v>
      </c>
      <c r="AK6" s="8" t="s">
        <v>31</v>
      </c>
      <c r="AL6" s="8" t="s">
        <v>32</v>
      </c>
      <c r="AM6" s="8" t="s">
        <v>33</v>
      </c>
      <c r="AN6" s="8" t="s">
        <v>34</v>
      </c>
      <c r="AO6" s="8" t="s">
        <v>35</v>
      </c>
    </row>
    <row r="7" spans="1:45" s="16" customFormat="1" ht="138.75" customHeight="1" x14ac:dyDescent="0.35">
      <c r="A7" s="9">
        <v>4</v>
      </c>
      <c r="B7" s="10" t="s">
        <v>36</v>
      </c>
      <c r="C7" s="10" t="s">
        <v>37</v>
      </c>
      <c r="D7" s="11" t="s">
        <v>38</v>
      </c>
      <c r="E7" s="10" t="s">
        <v>114</v>
      </c>
      <c r="F7" s="10" t="s">
        <v>40</v>
      </c>
      <c r="G7" s="10" t="s">
        <v>41</v>
      </c>
      <c r="H7" s="10" t="s">
        <v>42</v>
      </c>
      <c r="I7" s="12" t="s">
        <v>43</v>
      </c>
      <c r="J7" s="10" t="s">
        <v>44</v>
      </c>
      <c r="K7" s="10" t="s">
        <v>45</v>
      </c>
      <c r="L7" s="13">
        <v>0</v>
      </c>
      <c r="M7" s="13">
        <v>0</v>
      </c>
      <c r="N7" s="13">
        <v>0</v>
      </c>
      <c r="O7" s="13">
        <v>0.75</v>
      </c>
      <c r="P7" s="13">
        <v>0.75</v>
      </c>
      <c r="Q7" s="10" t="s">
        <v>46</v>
      </c>
      <c r="R7" s="10" t="s">
        <v>47</v>
      </c>
      <c r="S7" s="10" t="s">
        <v>48</v>
      </c>
      <c r="T7" s="10" t="s">
        <v>49</v>
      </c>
      <c r="U7" s="10" t="s">
        <v>50</v>
      </c>
      <c r="V7" s="14"/>
      <c r="W7" s="10"/>
      <c r="X7" s="10"/>
      <c r="Y7" s="10"/>
      <c r="Z7" s="10" t="s">
        <v>51</v>
      </c>
      <c r="AA7" s="14"/>
      <c r="AB7" s="10"/>
      <c r="AC7" s="12"/>
      <c r="AD7" s="10"/>
      <c r="AE7" s="10" t="s">
        <v>115</v>
      </c>
      <c r="AF7" s="14">
        <f t="shared" ref="AF7:AF15" si="0">N7</f>
        <v>0</v>
      </c>
      <c r="AG7" s="10"/>
      <c r="AH7" s="10" t="e">
        <f>IF(AG7/AF7&gt;100%,100%,AG7/AF7)</f>
        <v>#DIV/0!</v>
      </c>
      <c r="AI7" s="10"/>
      <c r="AJ7" s="10" t="s">
        <v>53</v>
      </c>
      <c r="AK7" s="24" t="s">
        <v>54</v>
      </c>
      <c r="AL7" s="24" t="s">
        <v>54</v>
      </c>
      <c r="AM7" s="75">
        <v>0.57399999999999995</v>
      </c>
      <c r="AN7" s="76">
        <f>AM7/75%</f>
        <v>0.76533333333333331</v>
      </c>
      <c r="AO7" s="24"/>
      <c r="AP7" s="24">
        <f t="shared" ref="AP7:AP15" si="1">P7</f>
        <v>0.75</v>
      </c>
      <c r="AQ7" s="24"/>
      <c r="AR7" s="24">
        <f>IF(AQ7/AP7&gt;100%,100%,AQ7/AP7)</f>
        <v>0</v>
      </c>
      <c r="AS7" s="24"/>
    </row>
    <row r="8" spans="1:45" s="16" customFormat="1" ht="87" x14ac:dyDescent="0.35">
      <c r="A8" s="9">
        <v>4</v>
      </c>
      <c r="B8" s="10" t="s">
        <v>36</v>
      </c>
      <c r="C8" s="10" t="s">
        <v>55</v>
      </c>
      <c r="D8" s="11" t="s">
        <v>56</v>
      </c>
      <c r="E8" s="10" t="s">
        <v>106</v>
      </c>
      <c r="F8" s="10" t="s">
        <v>40</v>
      </c>
      <c r="G8" s="10" t="s">
        <v>58</v>
      </c>
      <c r="H8" s="10" t="s">
        <v>59</v>
      </c>
      <c r="I8" s="10" t="s">
        <v>43</v>
      </c>
      <c r="J8" s="10" t="s">
        <v>44</v>
      </c>
      <c r="K8" s="10" t="s">
        <v>45</v>
      </c>
      <c r="L8" s="13">
        <v>0.14000000000000001</v>
      </c>
      <c r="M8" s="13">
        <v>0.27</v>
      </c>
      <c r="N8" s="13">
        <v>0.45</v>
      </c>
      <c r="O8" s="13">
        <v>0.65</v>
      </c>
      <c r="P8" s="13">
        <v>0.65</v>
      </c>
      <c r="Q8" s="10" t="s">
        <v>60</v>
      </c>
      <c r="R8" s="10" t="s">
        <v>61</v>
      </c>
      <c r="S8" s="10" t="s">
        <v>62</v>
      </c>
      <c r="T8" s="10" t="s">
        <v>49</v>
      </c>
      <c r="U8" s="10" t="s">
        <v>50</v>
      </c>
      <c r="V8" s="20">
        <v>4577210344</v>
      </c>
      <c r="W8" s="20">
        <v>24765342633</v>
      </c>
      <c r="X8" s="19">
        <f>+V8/W8</f>
        <v>0.18482321895683501</v>
      </c>
      <c r="Y8" s="19">
        <f>IF(X8/L8&gt;100%,100%,X8/L8)</f>
        <v>1</v>
      </c>
      <c r="Z8" s="10"/>
      <c r="AA8" s="35">
        <v>14589198293</v>
      </c>
      <c r="AB8" s="35">
        <v>24746718187</v>
      </c>
      <c r="AC8" s="19">
        <f>+AA8/AB8</f>
        <v>0.58954072951232905</v>
      </c>
      <c r="AD8" s="19">
        <f>IF(AC8/M8&gt;100%,100%,AC8/M8)</f>
        <v>1</v>
      </c>
      <c r="AE8" s="10"/>
      <c r="AF8" s="35">
        <v>17986066952</v>
      </c>
      <c r="AG8" s="35">
        <v>24746645897</v>
      </c>
      <c r="AH8" s="36">
        <f>+AF8/AG8</f>
        <v>0.72680827239623713</v>
      </c>
      <c r="AI8" s="36">
        <f>IF(AH8/N8&gt;100%,100%,AH8/N8)</f>
        <v>1</v>
      </c>
      <c r="AJ8" s="10"/>
      <c r="AK8" s="35">
        <v>19252234912</v>
      </c>
      <c r="AL8" s="35">
        <v>24746062563</v>
      </c>
      <c r="AM8" s="36">
        <f>+AK8/AL8</f>
        <v>0.77799184670233956</v>
      </c>
      <c r="AN8" s="36">
        <f>IF(AM8/O8&gt;100%,100%,AM8/O8)</f>
        <v>1</v>
      </c>
      <c r="AO8" s="10"/>
      <c r="AP8" s="10">
        <f t="shared" si="1"/>
        <v>0.65</v>
      </c>
      <c r="AQ8" s="10"/>
      <c r="AR8" s="10">
        <f t="shared" ref="AR8:AR15" si="2">IF(AQ8/AP8&gt;100%,100%,AQ8/AP8)</f>
        <v>0</v>
      </c>
      <c r="AS8" s="10"/>
    </row>
    <row r="9" spans="1:45" s="16" customFormat="1" ht="87" x14ac:dyDescent="0.35">
      <c r="A9" s="9">
        <v>4</v>
      </c>
      <c r="B9" s="10" t="s">
        <v>36</v>
      </c>
      <c r="C9" s="10" t="s">
        <v>55</v>
      </c>
      <c r="D9" s="11" t="s">
        <v>63</v>
      </c>
      <c r="E9" s="10" t="s">
        <v>64</v>
      </c>
      <c r="F9" s="10" t="s">
        <v>40</v>
      </c>
      <c r="G9" s="10" t="s">
        <v>65</v>
      </c>
      <c r="H9" s="10" t="s">
        <v>66</v>
      </c>
      <c r="I9" s="10" t="s">
        <v>43</v>
      </c>
      <c r="J9" s="10" t="s">
        <v>44</v>
      </c>
      <c r="K9" s="10" t="s">
        <v>45</v>
      </c>
      <c r="L9" s="13">
        <v>0.12</v>
      </c>
      <c r="M9" s="13">
        <v>0.25</v>
      </c>
      <c r="N9" s="13">
        <v>0.43</v>
      </c>
      <c r="O9" s="13">
        <v>0.63</v>
      </c>
      <c r="P9" s="13">
        <v>0.63</v>
      </c>
      <c r="Q9" s="10" t="s">
        <v>60</v>
      </c>
      <c r="R9" s="10" t="s">
        <v>61</v>
      </c>
      <c r="S9" s="10" t="s">
        <v>62</v>
      </c>
      <c r="T9" s="10" t="s">
        <v>49</v>
      </c>
      <c r="U9" s="10" t="s">
        <v>50</v>
      </c>
      <c r="V9" s="20">
        <v>1413409520</v>
      </c>
      <c r="W9" s="20">
        <v>9006817398</v>
      </c>
      <c r="X9" s="19">
        <f>+V9/W9</f>
        <v>0.15692663207692578</v>
      </c>
      <c r="Y9" s="19">
        <f>IF(X9/L9&gt;100%,100%,X9/L9)</f>
        <v>1</v>
      </c>
      <c r="Z9" s="10"/>
      <c r="AA9" s="35">
        <v>2250430464</v>
      </c>
      <c r="AB9" s="35">
        <v>8979328509</v>
      </c>
      <c r="AC9" s="19">
        <f>+AA9/AB9</f>
        <v>0.25062346942139258</v>
      </c>
      <c r="AD9" s="19">
        <f>IF(AC9/M9&gt;100%,100%,AC9/M9)</f>
        <v>1</v>
      </c>
      <c r="AE9" s="10"/>
      <c r="AF9" s="35">
        <v>4755833160</v>
      </c>
      <c r="AG9" s="35">
        <v>8880367294</v>
      </c>
      <c r="AH9" s="36">
        <f>+AF9/AG9</f>
        <v>0.53554464613341701</v>
      </c>
      <c r="AI9" s="36">
        <f>IF(AH9/N9&gt;100%,100%,AH9/N9)</f>
        <v>1</v>
      </c>
      <c r="AJ9" s="10"/>
      <c r="AK9" s="35">
        <v>4818452054</v>
      </c>
      <c r="AL9" s="35">
        <v>8691263199</v>
      </c>
      <c r="AM9" s="36">
        <f>+AK9/AL9</f>
        <v>0.55440181060842819</v>
      </c>
      <c r="AN9" s="36">
        <f>IF(AM9/O9&gt;100%,100%,AM9/O9)</f>
        <v>0.88000287398163202</v>
      </c>
      <c r="AO9" s="10"/>
      <c r="AP9" s="10">
        <f t="shared" si="1"/>
        <v>0.63</v>
      </c>
      <c r="AQ9" s="10"/>
      <c r="AR9" s="10">
        <f t="shared" si="2"/>
        <v>0</v>
      </c>
      <c r="AS9" s="10"/>
    </row>
    <row r="10" spans="1:45" s="16" customFormat="1" ht="174" x14ac:dyDescent="0.35">
      <c r="A10" s="9">
        <v>4</v>
      </c>
      <c r="B10" s="10" t="s">
        <v>36</v>
      </c>
      <c r="C10" s="10" t="s">
        <v>55</v>
      </c>
      <c r="D10" s="11" t="s">
        <v>67</v>
      </c>
      <c r="E10" s="10" t="s">
        <v>68</v>
      </c>
      <c r="F10" s="10" t="s">
        <v>40</v>
      </c>
      <c r="G10" s="10" t="s">
        <v>69</v>
      </c>
      <c r="H10" s="10" t="s">
        <v>70</v>
      </c>
      <c r="I10" s="13" t="s">
        <v>43</v>
      </c>
      <c r="J10" s="10" t="s">
        <v>44</v>
      </c>
      <c r="K10" s="10" t="s">
        <v>45</v>
      </c>
      <c r="L10" s="13">
        <v>0.2</v>
      </c>
      <c r="M10" s="13">
        <v>0.3</v>
      </c>
      <c r="N10" s="43">
        <v>0.6</v>
      </c>
      <c r="O10" s="43">
        <v>0.96</v>
      </c>
      <c r="P10" s="13">
        <v>0.96</v>
      </c>
      <c r="Q10" s="10" t="s">
        <v>60</v>
      </c>
      <c r="R10" s="10" t="s">
        <v>61</v>
      </c>
      <c r="S10" s="10" t="s">
        <v>62</v>
      </c>
      <c r="T10" s="10" t="s">
        <v>49</v>
      </c>
      <c r="U10" s="10" t="s">
        <v>50</v>
      </c>
      <c r="V10" s="20">
        <v>50692172000</v>
      </c>
      <c r="W10" s="20">
        <v>7494843500</v>
      </c>
      <c r="X10" s="19">
        <v>0.1479</v>
      </c>
      <c r="Y10" s="19">
        <f>IF(X10/L10&gt;100%,100%,X10/L10)</f>
        <v>0.73949999999999994</v>
      </c>
      <c r="Z10" s="10" t="s">
        <v>71</v>
      </c>
      <c r="AA10" s="35">
        <v>32612678003</v>
      </c>
      <c r="AB10" s="35">
        <v>50692172000</v>
      </c>
      <c r="AC10" s="19">
        <f>+AA10/AB10</f>
        <v>0.64334741867048029</v>
      </c>
      <c r="AD10" s="19">
        <f>IF(AC10/M10&gt;100%,100%,AC10/M10)</f>
        <v>1</v>
      </c>
      <c r="AE10" s="10"/>
      <c r="AF10" s="35">
        <v>40436354913</v>
      </c>
      <c r="AG10" s="35">
        <v>52827172000</v>
      </c>
      <c r="AH10" s="36">
        <f>+AF10/AG10</f>
        <v>0.76544614034989422</v>
      </c>
      <c r="AI10" s="36">
        <f>IF(AH10/N10&gt;100%,100%,AH10/N10)</f>
        <v>1</v>
      </c>
      <c r="AJ10" s="10"/>
      <c r="AK10" s="35">
        <v>49828560087</v>
      </c>
      <c r="AL10" s="35">
        <v>52827172000</v>
      </c>
      <c r="AM10" s="36">
        <f t="shared" ref="AM10:AM11" si="3">+AK10/AL10</f>
        <v>0.94323731898803898</v>
      </c>
      <c r="AN10" s="36">
        <f t="shared" ref="AN10:AN11" si="4">IF(AM10/O10&gt;100%,100%,AM10/O10)</f>
        <v>0.98253887394587391</v>
      </c>
      <c r="AO10" s="10"/>
      <c r="AP10" s="10">
        <f t="shared" si="1"/>
        <v>0.96</v>
      </c>
      <c r="AQ10" s="10"/>
      <c r="AR10" s="10">
        <f t="shared" si="2"/>
        <v>0</v>
      </c>
      <c r="AS10" s="10"/>
    </row>
    <row r="11" spans="1:45" s="16" customFormat="1" ht="174" x14ac:dyDescent="0.35">
      <c r="A11" s="9">
        <v>4</v>
      </c>
      <c r="B11" s="10" t="s">
        <v>36</v>
      </c>
      <c r="C11" s="10" t="s">
        <v>55</v>
      </c>
      <c r="D11" s="11" t="s">
        <v>72</v>
      </c>
      <c r="E11" s="10" t="s">
        <v>116</v>
      </c>
      <c r="F11" s="10" t="s">
        <v>40</v>
      </c>
      <c r="G11" s="10" t="s">
        <v>74</v>
      </c>
      <c r="H11" s="10" t="s">
        <v>75</v>
      </c>
      <c r="I11" s="13" t="s">
        <v>43</v>
      </c>
      <c r="J11" s="10" t="s">
        <v>44</v>
      </c>
      <c r="K11" s="10" t="s">
        <v>45</v>
      </c>
      <c r="L11" s="13">
        <v>0.1</v>
      </c>
      <c r="M11" s="13">
        <v>0.25</v>
      </c>
      <c r="N11" s="43">
        <v>0.35</v>
      </c>
      <c r="O11" s="43">
        <v>0.52</v>
      </c>
      <c r="P11" s="13">
        <v>0.52</v>
      </c>
      <c r="Q11" s="10" t="s">
        <v>60</v>
      </c>
      <c r="R11" s="10" t="s">
        <v>61</v>
      </c>
      <c r="S11" s="10" t="s">
        <v>62</v>
      </c>
      <c r="T11" s="10" t="s">
        <v>49</v>
      </c>
      <c r="U11" s="10" t="s">
        <v>50</v>
      </c>
      <c r="V11" s="20">
        <v>50692172000</v>
      </c>
      <c r="W11" s="20">
        <v>1158251993</v>
      </c>
      <c r="X11" s="19">
        <v>2.2800000000000001E-2</v>
      </c>
      <c r="Y11" s="19">
        <f>IF(X11/L11&gt;100%,100%,X11/L11)</f>
        <v>0.22800000000000001</v>
      </c>
      <c r="Z11" s="10" t="s">
        <v>71</v>
      </c>
      <c r="AA11" s="35">
        <v>8702408133</v>
      </c>
      <c r="AB11" s="35">
        <v>50692172000</v>
      </c>
      <c r="AC11" s="19">
        <f>+AA11/AB11</f>
        <v>0.17167163665822013</v>
      </c>
      <c r="AD11" s="19">
        <f>IF(AC11/M11&gt;100%,100%,AC11/M11)</f>
        <v>0.68668654663288053</v>
      </c>
      <c r="AE11" s="10"/>
      <c r="AF11" s="35">
        <v>16805588588</v>
      </c>
      <c r="AG11" s="35">
        <v>52827172000</v>
      </c>
      <c r="AH11" s="36">
        <f>+AF11/AG11</f>
        <v>0.31812394931911175</v>
      </c>
      <c r="AI11" s="36">
        <f>IF(AH11/N11&gt;100%,100%,AH11/N11)</f>
        <v>0.90892556948317649</v>
      </c>
      <c r="AJ11" s="10"/>
      <c r="AK11" s="35">
        <v>26848779950</v>
      </c>
      <c r="AL11" s="35">
        <v>52827172000</v>
      </c>
      <c r="AM11" s="36">
        <f t="shared" si="3"/>
        <v>0.5082380701734327</v>
      </c>
      <c r="AN11" s="36">
        <f t="shared" si="4"/>
        <v>0.97738090417967827</v>
      </c>
      <c r="AO11" s="10"/>
      <c r="AP11" s="10">
        <f t="shared" si="1"/>
        <v>0.52</v>
      </c>
      <c r="AQ11" s="10"/>
      <c r="AR11" s="10">
        <f t="shared" si="2"/>
        <v>0</v>
      </c>
      <c r="AS11" s="10"/>
    </row>
    <row r="12" spans="1:45" s="16" customFormat="1" ht="217.5" x14ac:dyDescent="0.35">
      <c r="A12" s="9">
        <v>4</v>
      </c>
      <c r="B12" s="10" t="s">
        <v>36</v>
      </c>
      <c r="C12" s="10" t="s">
        <v>55</v>
      </c>
      <c r="D12" s="11" t="s">
        <v>76</v>
      </c>
      <c r="E12" s="10" t="s">
        <v>77</v>
      </c>
      <c r="F12" s="10" t="s">
        <v>78</v>
      </c>
      <c r="G12" s="10" t="s">
        <v>79</v>
      </c>
      <c r="H12" s="10" t="s">
        <v>80</v>
      </c>
      <c r="I12" s="10" t="s">
        <v>43</v>
      </c>
      <c r="J12" s="10" t="s">
        <v>81</v>
      </c>
      <c r="K12" s="10" t="s">
        <v>45</v>
      </c>
      <c r="L12" s="13">
        <v>1</v>
      </c>
      <c r="M12" s="13">
        <v>1</v>
      </c>
      <c r="N12" s="13">
        <v>1</v>
      </c>
      <c r="O12" s="13">
        <v>1</v>
      </c>
      <c r="P12" s="13">
        <v>1</v>
      </c>
      <c r="Q12" s="10" t="s">
        <v>60</v>
      </c>
      <c r="R12" s="10" t="s">
        <v>82</v>
      </c>
      <c r="S12" s="10" t="s">
        <v>83</v>
      </c>
      <c r="T12" s="10" t="s">
        <v>49</v>
      </c>
      <c r="U12" s="10" t="s">
        <v>50</v>
      </c>
      <c r="V12" s="14"/>
      <c r="W12" s="10"/>
      <c r="X12" s="10"/>
      <c r="Y12" s="10"/>
      <c r="Z12" s="10"/>
      <c r="AA12" s="14">
        <v>299</v>
      </c>
      <c r="AB12" s="10">
        <v>345</v>
      </c>
      <c r="AC12" s="55">
        <f>AA12/AB12</f>
        <v>0.8666666666666667</v>
      </c>
      <c r="AD12" s="55">
        <f>AC12/M12</f>
        <v>0.8666666666666667</v>
      </c>
      <c r="AE12" s="53"/>
      <c r="AF12" s="14">
        <v>395</v>
      </c>
      <c r="AG12" s="10">
        <v>465</v>
      </c>
      <c r="AH12" s="12">
        <f>AF12/AG12</f>
        <v>0.84946236559139787</v>
      </c>
      <c r="AI12" s="12">
        <f>AH12/100%</f>
        <v>0.84946236559139787</v>
      </c>
      <c r="AJ12" s="10"/>
      <c r="AK12" s="14">
        <v>631</v>
      </c>
      <c r="AL12" s="10">
        <v>642</v>
      </c>
      <c r="AM12" s="12">
        <f>AK12/AL12</f>
        <v>0.98286604361370722</v>
      </c>
      <c r="AN12" s="36">
        <f>AM12/100%</f>
        <v>0.98286604361370722</v>
      </c>
      <c r="AO12" s="10"/>
      <c r="AP12" s="10">
        <f t="shared" si="1"/>
        <v>1</v>
      </c>
      <c r="AQ12" s="10"/>
      <c r="AR12" s="10">
        <f t="shared" si="2"/>
        <v>0</v>
      </c>
      <c r="AS12" s="10"/>
    </row>
    <row r="13" spans="1:45" s="16" customFormat="1" ht="246.5" x14ac:dyDescent="0.35">
      <c r="A13" s="9">
        <v>4</v>
      </c>
      <c r="B13" s="10" t="s">
        <v>36</v>
      </c>
      <c r="C13" s="10" t="s">
        <v>55</v>
      </c>
      <c r="D13" s="11" t="s">
        <v>86</v>
      </c>
      <c r="E13" s="10" t="s">
        <v>87</v>
      </c>
      <c r="F13" s="10" t="s">
        <v>78</v>
      </c>
      <c r="G13" s="10" t="s">
        <v>88</v>
      </c>
      <c r="H13" s="10" t="s">
        <v>89</v>
      </c>
      <c r="I13" s="10" t="s">
        <v>43</v>
      </c>
      <c r="J13" s="10" t="s">
        <v>81</v>
      </c>
      <c r="K13" s="10" t="s">
        <v>45</v>
      </c>
      <c r="L13" s="13">
        <v>1</v>
      </c>
      <c r="M13" s="13">
        <v>1</v>
      </c>
      <c r="N13" s="13">
        <v>1</v>
      </c>
      <c r="O13" s="13">
        <v>1</v>
      </c>
      <c r="P13" s="13">
        <v>1</v>
      </c>
      <c r="Q13" s="10" t="s">
        <v>60</v>
      </c>
      <c r="R13" s="10" t="s">
        <v>82</v>
      </c>
      <c r="S13" s="10" t="s">
        <v>90</v>
      </c>
      <c r="T13" s="10" t="s">
        <v>49</v>
      </c>
      <c r="U13" s="10" t="s">
        <v>50</v>
      </c>
      <c r="V13" s="14">
        <v>56</v>
      </c>
      <c r="W13" s="10">
        <v>260</v>
      </c>
      <c r="X13" s="46">
        <f>(V13/W13)*100</f>
        <v>21.53846153846154</v>
      </c>
      <c r="Y13" s="19">
        <f>IF(V13/W13&gt;100%,100%,V13/W13)</f>
        <v>0.2153846153846154</v>
      </c>
      <c r="Z13" s="10"/>
      <c r="AA13" s="14">
        <v>288</v>
      </c>
      <c r="AB13" s="10">
        <v>342</v>
      </c>
      <c r="AC13" s="55">
        <f>AA13/AB13</f>
        <v>0.84210526315789469</v>
      </c>
      <c r="AD13" s="55">
        <f>AC13/M13</f>
        <v>0.84210526315789469</v>
      </c>
      <c r="AE13" s="10"/>
      <c r="AF13" s="14">
        <v>348</v>
      </c>
      <c r="AG13" s="10">
        <v>392</v>
      </c>
      <c r="AH13" s="12">
        <f>AF13/AG13</f>
        <v>0.88775510204081631</v>
      </c>
      <c r="AI13" s="12">
        <f>AH13/100%</f>
        <v>0.88775510204081631</v>
      </c>
      <c r="AJ13" s="10" t="s">
        <v>91</v>
      </c>
      <c r="AK13" s="67">
        <v>490</v>
      </c>
      <c r="AL13" s="53">
        <v>537</v>
      </c>
      <c r="AM13" s="68">
        <f>AK13/AL13</f>
        <v>0.91247672253258849</v>
      </c>
      <c r="AN13" s="56">
        <f>AM13/100%</f>
        <v>0.91247672253258849</v>
      </c>
      <c r="AO13" s="10">
        <v>0</v>
      </c>
      <c r="AP13" s="10">
        <f t="shared" si="1"/>
        <v>1</v>
      </c>
      <c r="AQ13" s="10"/>
      <c r="AR13" s="10">
        <f t="shared" si="2"/>
        <v>0</v>
      </c>
      <c r="AS13" s="10"/>
    </row>
    <row r="14" spans="1:45" s="16" customFormat="1" ht="188.5" x14ac:dyDescent="0.35">
      <c r="A14" s="9">
        <v>4</v>
      </c>
      <c r="B14" s="10" t="s">
        <v>36</v>
      </c>
      <c r="C14" s="10" t="s">
        <v>55</v>
      </c>
      <c r="D14" s="11" t="s">
        <v>92</v>
      </c>
      <c r="E14" s="10" t="s">
        <v>93</v>
      </c>
      <c r="F14" s="10" t="s">
        <v>78</v>
      </c>
      <c r="G14" s="10" t="s">
        <v>94</v>
      </c>
      <c r="H14" s="10" t="s">
        <v>95</v>
      </c>
      <c r="I14" s="10" t="s">
        <v>43</v>
      </c>
      <c r="J14" s="10" t="s">
        <v>81</v>
      </c>
      <c r="K14" s="10" t="s">
        <v>45</v>
      </c>
      <c r="L14" s="13">
        <v>0.9</v>
      </c>
      <c r="M14" s="13">
        <v>0.9</v>
      </c>
      <c r="N14" s="13">
        <v>0.9</v>
      </c>
      <c r="O14" s="13">
        <v>0.9</v>
      </c>
      <c r="P14" s="13">
        <v>0.9</v>
      </c>
      <c r="Q14" s="10" t="s">
        <v>60</v>
      </c>
      <c r="R14" s="10" t="s">
        <v>96</v>
      </c>
      <c r="S14" s="10" t="s">
        <v>90</v>
      </c>
      <c r="T14" s="10" t="s">
        <v>49</v>
      </c>
      <c r="U14" s="10" t="s">
        <v>97</v>
      </c>
      <c r="V14" s="14"/>
      <c r="W14" s="10"/>
      <c r="X14" s="10"/>
      <c r="Y14" s="10"/>
      <c r="Z14" s="10"/>
      <c r="AA14" s="14">
        <v>24</v>
      </c>
      <c r="AB14" s="10">
        <v>25</v>
      </c>
      <c r="AC14" s="55">
        <f>AA14/AB14</f>
        <v>0.96</v>
      </c>
      <c r="AD14" s="55">
        <f>AC14/M14</f>
        <v>1.0666666666666667</v>
      </c>
      <c r="AE14" s="53" t="s">
        <v>117</v>
      </c>
      <c r="AF14" s="14">
        <v>38</v>
      </c>
      <c r="AG14" s="10">
        <v>44</v>
      </c>
      <c r="AH14" s="12">
        <f>AF14/AG14</f>
        <v>0.86363636363636365</v>
      </c>
      <c r="AI14" s="12">
        <f>AH14/100%</f>
        <v>0.86363636363636365</v>
      </c>
      <c r="AJ14" s="10" t="s">
        <v>118</v>
      </c>
      <c r="AK14" s="14">
        <v>30</v>
      </c>
      <c r="AL14" s="10">
        <v>30</v>
      </c>
      <c r="AM14" s="12">
        <f>AK14/AL14</f>
        <v>1</v>
      </c>
      <c r="AN14" s="36">
        <f>AM14/100%</f>
        <v>1</v>
      </c>
      <c r="AO14" s="10"/>
      <c r="AP14" s="10">
        <f t="shared" si="1"/>
        <v>0.9</v>
      </c>
      <c r="AQ14" s="10"/>
      <c r="AR14" s="10">
        <f t="shared" si="2"/>
        <v>0</v>
      </c>
      <c r="AS14" s="10"/>
    </row>
    <row r="15" spans="1:45" s="16" customFormat="1" ht="101.5" x14ac:dyDescent="0.35">
      <c r="A15" s="9">
        <v>4</v>
      </c>
      <c r="B15" s="10" t="s">
        <v>36</v>
      </c>
      <c r="C15" s="10" t="s">
        <v>55</v>
      </c>
      <c r="D15" s="11" t="s">
        <v>99</v>
      </c>
      <c r="E15" s="10" t="s">
        <v>100</v>
      </c>
      <c r="F15" s="10" t="s">
        <v>78</v>
      </c>
      <c r="G15" s="10" t="s">
        <v>94</v>
      </c>
      <c r="H15" s="10" t="s">
        <v>101</v>
      </c>
      <c r="I15" s="10" t="s">
        <v>43</v>
      </c>
      <c r="J15" s="10" t="s">
        <v>44</v>
      </c>
      <c r="K15" s="10" t="s">
        <v>45</v>
      </c>
      <c r="L15" s="13">
        <v>0</v>
      </c>
      <c r="M15" s="13">
        <v>0</v>
      </c>
      <c r="N15" s="13">
        <v>0</v>
      </c>
      <c r="O15" s="13">
        <v>1</v>
      </c>
      <c r="P15" s="13">
        <v>1</v>
      </c>
      <c r="Q15" s="10" t="s">
        <v>60</v>
      </c>
      <c r="R15" s="54" t="s">
        <v>96</v>
      </c>
      <c r="S15" s="54" t="s">
        <v>90</v>
      </c>
      <c r="T15" s="54" t="s">
        <v>49</v>
      </c>
      <c r="U15" s="54" t="s">
        <v>97</v>
      </c>
      <c r="V15" s="14"/>
      <c r="W15" s="10"/>
      <c r="X15" s="10"/>
      <c r="Y15" s="10"/>
      <c r="Z15" s="10"/>
      <c r="AA15" s="14">
        <f t="shared" ref="AA15" si="5">M15</f>
        <v>0</v>
      </c>
      <c r="AB15" s="10"/>
      <c r="AC15" s="10" t="e">
        <f t="shared" ref="AC15" si="6">IF(AB15/AA15&gt;100%,100%,AB15/AA15)</f>
        <v>#DIV/0!</v>
      </c>
      <c r="AD15" s="10"/>
      <c r="AE15" s="10"/>
      <c r="AF15" s="14">
        <f t="shared" si="0"/>
        <v>0</v>
      </c>
      <c r="AG15" s="10"/>
      <c r="AH15" s="10" t="e">
        <f t="shared" ref="AH15" si="7">IF(AG15/AF15&gt;100%,100%,AG15/AF15)</f>
        <v>#DIV/0!</v>
      </c>
      <c r="AI15" s="10"/>
      <c r="AJ15" s="10" t="s">
        <v>102</v>
      </c>
      <c r="AK15" s="14">
        <v>16</v>
      </c>
      <c r="AL15" s="10">
        <v>32</v>
      </c>
      <c r="AM15" s="56">
        <f>+AK15/AL15</f>
        <v>0.5</v>
      </c>
      <c r="AN15" s="36">
        <f>IF(AM15/O15&gt;100%,100%,AM15/O15)</f>
        <v>0.5</v>
      </c>
      <c r="AO15" s="10"/>
      <c r="AP15" s="10">
        <f t="shared" si="1"/>
        <v>1</v>
      </c>
      <c r="AQ15" s="10"/>
      <c r="AR15" s="10">
        <f t="shared" si="2"/>
        <v>0</v>
      </c>
      <c r="AS15" s="10"/>
    </row>
  </sheetData>
  <mergeCells count="12">
    <mergeCell ref="A1:K1"/>
    <mergeCell ref="L1:P1"/>
    <mergeCell ref="A2:K2"/>
    <mergeCell ref="A4:B5"/>
    <mergeCell ref="C4:C6"/>
    <mergeCell ref="D4:F5"/>
    <mergeCell ref="G4:Q5"/>
    <mergeCell ref="R4:U5"/>
    <mergeCell ref="V4:Z5"/>
    <mergeCell ref="AA4:AE5"/>
    <mergeCell ref="AF4:AJ5"/>
    <mergeCell ref="AK4:AO5"/>
  </mergeCells>
  <dataValidations count="1">
    <dataValidation allowBlank="1" showInputMessage="1" showErrorMessage="1" error="Escriba un texto " promptTitle="Cualquier contenido" sqref="F6 F3" xr:uid="{A7CCB3D0-4DD4-44EA-85F3-21A7D3850915}"/>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7BB58A-53DE-4F9A-92A9-5689F9C280DE}">
  <sheetPr>
    <tabColor rgb="FF00B050"/>
  </sheetPr>
  <dimension ref="A1:AS15"/>
  <sheetViews>
    <sheetView topLeftCell="D3" workbookViewId="0">
      <pane xSplit="2" ySplit="4" topLeftCell="AJ11" activePane="bottomRight" state="frozen"/>
      <selection pane="topRight"/>
      <selection pane="bottomLeft"/>
      <selection pane="bottomRight" activeCell="AM11" sqref="AM11"/>
    </sheetView>
  </sheetViews>
  <sheetFormatPr baseColWidth="10" defaultColWidth="10.81640625" defaultRowHeight="14.5" x14ac:dyDescent="0.35"/>
  <cols>
    <col min="1" max="1" width="4.1796875" style="4" customWidth="1"/>
    <col min="2" max="2" width="25.54296875" style="4" customWidth="1"/>
    <col min="3" max="3" width="13.81640625" style="4" customWidth="1"/>
    <col min="4" max="4" width="8.1796875" style="4" customWidth="1"/>
    <col min="5" max="5" width="44.26953125" style="4" bestFit="1" customWidth="1"/>
    <col min="6" max="6" width="10.81640625" style="4"/>
    <col min="7" max="7" width="24.453125" style="4" customWidth="1"/>
    <col min="8" max="8" width="23.54296875" style="4" customWidth="1"/>
    <col min="9" max="9" width="10" style="4" customWidth="1"/>
    <col min="10" max="10" width="18.453125" style="4" customWidth="1"/>
    <col min="11" max="11" width="15.81640625" style="4" customWidth="1"/>
    <col min="12" max="15" width="7.26953125" style="4" customWidth="1"/>
    <col min="16" max="17" width="11.54296875" style="4" customWidth="1"/>
    <col min="18" max="18" width="19.7265625" style="4" customWidth="1"/>
    <col min="19" max="19" width="12.81640625" style="4" customWidth="1"/>
    <col min="20" max="20" width="25.453125" style="4" customWidth="1"/>
    <col min="21" max="21" width="14.81640625" style="4" customWidth="1"/>
    <col min="22" max="22" width="18" style="4" hidden="1" customWidth="1"/>
    <col min="23" max="25" width="15.7265625" style="4" hidden="1" customWidth="1"/>
    <col min="26" max="26" width="30.7265625" style="4" hidden="1" customWidth="1"/>
    <col min="27" max="27" width="16.54296875" style="4" hidden="1" customWidth="1"/>
    <col min="28" max="28" width="18.81640625" style="4" hidden="1" customWidth="1"/>
    <col min="29" max="29" width="16.54296875" style="4" hidden="1" customWidth="1"/>
    <col min="30" max="30" width="16.26953125" style="4" hidden="1" customWidth="1"/>
    <col min="31" max="31" width="82.54296875" style="4" hidden="1" customWidth="1"/>
    <col min="32" max="32" width="16.54296875" style="4" customWidth="1"/>
    <col min="33" max="33" width="19.1796875" style="4" customWidth="1"/>
    <col min="34" max="35" width="11" style="4" customWidth="1"/>
    <col min="36" max="36" width="50.26953125" style="4" customWidth="1"/>
    <col min="37" max="38" width="22" style="4" customWidth="1"/>
    <col min="39" max="39" width="16.54296875" style="4" customWidth="1"/>
    <col min="40" max="40" width="34.81640625" style="4" customWidth="1"/>
    <col min="41" max="43" width="16.54296875" style="4" customWidth="1"/>
    <col min="44" max="44" width="21.54296875" style="4" customWidth="1"/>
    <col min="45" max="45" width="39.453125" style="4" customWidth="1"/>
    <col min="46" max="16384" width="10.81640625" style="4"/>
  </cols>
  <sheetData>
    <row r="1" spans="1:45" s="1" customFormat="1" ht="70.5" customHeight="1" x14ac:dyDescent="0.35">
      <c r="A1" s="92" t="s">
        <v>119</v>
      </c>
      <c r="B1" s="93"/>
      <c r="C1" s="93"/>
      <c r="D1" s="93"/>
      <c r="E1" s="93"/>
      <c r="F1" s="93"/>
      <c r="G1" s="93"/>
      <c r="H1" s="93"/>
      <c r="I1" s="93"/>
      <c r="J1" s="93"/>
      <c r="K1" s="93"/>
      <c r="L1" s="94"/>
      <c r="M1" s="94"/>
      <c r="N1" s="94"/>
      <c r="O1" s="94"/>
      <c r="P1" s="94"/>
    </row>
    <row r="2" spans="1:45" s="18" customFormat="1" ht="23.5" customHeight="1" x14ac:dyDescent="0.35">
      <c r="A2" s="92" t="s">
        <v>1</v>
      </c>
      <c r="B2" s="92"/>
      <c r="C2" s="92"/>
      <c r="D2" s="92"/>
      <c r="E2" s="92"/>
      <c r="F2" s="92"/>
      <c r="G2" s="92"/>
      <c r="H2" s="92"/>
      <c r="I2" s="92"/>
      <c r="J2" s="92"/>
      <c r="K2" s="92"/>
      <c r="L2" s="17"/>
      <c r="M2" s="17"/>
      <c r="N2" s="17"/>
      <c r="O2" s="17"/>
      <c r="P2" s="17"/>
    </row>
    <row r="3" spans="1:45" s="1" customFormat="1" x14ac:dyDescent="0.35"/>
    <row r="4" spans="1:45" ht="14.5" customHeight="1" x14ac:dyDescent="0.35">
      <c r="A4" s="95" t="s">
        <v>2</v>
      </c>
      <c r="B4" s="95"/>
      <c r="C4" s="95" t="s">
        <v>3</v>
      </c>
      <c r="D4" s="95" t="s">
        <v>4</v>
      </c>
      <c r="E4" s="95"/>
      <c r="F4" s="95"/>
      <c r="G4" s="96" t="s">
        <v>5</v>
      </c>
      <c r="H4" s="96"/>
      <c r="I4" s="96"/>
      <c r="J4" s="96"/>
      <c r="K4" s="96"/>
      <c r="L4" s="96"/>
      <c r="M4" s="96"/>
      <c r="N4" s="96"/>
      <c r="O4" s="96"/>
      <c r="P4" s="96"/>
      <c r="Q4" s="96"/>
      <c r="R4" s="95" t="s">
        <v>6</v>
      </c>
      <c r="S4" s="95"/>
      <c r="T4" s="95"/>
      <c r="U4" s="95"/>
      <c r="V4" s="97" t="s">
        <v>7</v>
      </c>
      <c r="W4" s="98"/>
      <c r="X4" s="98"/>
      <c r="Y4" s="98"/>
      <c r="Z4" s="99"/>
      <c r="AA4" s="103" t="s">
        <v>8</v>
      </c>
      <c r="AB4" s="104"/>
      <c r="AC4" s="104"/>
      <c r="AD4" s="104"/>
      <c r="AE4" s="105"/>
      <c r="AF4" s="109" t="s">
        <v>9</v>
      </c>
      <c r="AG4" s="110"/>
      <c r="AH4" s="110"/>
      <c r="AI4" s="110"/>
      <c r="AJ4" s="111"/>
      <c r="AK4" s="115" t="s">
        <v>10</v>
      </c>
      <c r="AL4" s="116"/>
      <c r="AM4" s="116"/>
      <c r="AN4" s="116"/>
      <c r="AO4" s="117"/>
    </row>
    <row r="5" spans="1:45" ht="14.5" customHeight="1" x14ac:dyDescent="0.35">
      <c r="A5" s="95"/>
      <c r="B5" s="95"/>
      <c r="C5" s="95"/>
      <c r="D5" s="95"/>
      <c r="E5" s="95"/>
      <c r="F5" s="95"/>
      <c r="G5" s="96"/>
      <c r="H5" s="96"/>
      <c r="I5" s="96"/>
      <c r="J5" s="96"/>
      <c r="K5" s="96"/>
      <c r="L5" s="96"/>
      <c r="M5" s="96"/>
      <c r="N5" s="96"/>
      <c r="O5" s="96"/>
      <c r="P5" s="96"/>
      <c r="Q5" s="96"/>
      <c r="R5" s="95"/>
      <c r="S5" s="95"/>
      <c r="T5" s="95"/>
      <c r="U5" s="95"/>
      <c r="V5" s="100"/>
      <c r="W5" s="101"/>
      <c r="X5" s="101"/>
      <c r="Y5" s="101"/>
      <c r="Z5" s="102"/>
      <c r="AA5" s="106"/>
      <c r="AB5" s="107"/>
      <c r="AC5" s="107"/>
      <c r="AD5" s="107"/>
      <c r="AE5" s="108"/>
      <c r="AF5" s="112"/>
      <c r="AG5" s="113"/>
      <c r="AH5" s="113"/>
      <c r="AI5" s="113"/>
      <c r="AJ5" s="114"/>
      <c r="AK5" s="118"/>
      <c r="AL5" s="119"/>
      <c r="AM5" s="119"/>
      <c r="AN5" s="119"/>
      <c r="AO5" s="120"/>
    </row>
    <row r="6" spans="1:45" ht="58" x14ac:dyDescent="0.35">
      <c r="A6" s="2" t="s">
        <v>11</v>
      </c>
      <c r="B6" s="2" t="s">
        <v>12</v>
      </c>
      <c r="C6" s="95"/>
      <c r="D6" s="2" t="s">
        <v>13</v>
      </c>
      <c r="E6" s="2" t="s">
        <v>14</v>
      </c>
      <c r="F6" s="2" t="s">
        <v>15</v>
      </c>
      <c r="G6" s="3" t="s">
        <v>16</v>
      </c>
      <c r="H6" s="3" t="s">
        <v>17</v>
      </c>
      <c r="I6" s="3" t="s">
        <v>18</v>
      </c>
      <c r="J6" s="3" t="s">
        <v>19</v>
      </c>
      <c r="K6" s="3" t="s">
        <v>20</v>
      </c>
      <c r="L6" s="3" t="s">
        <v>21</v>
      </c>
      <c r="M6" s="3" t="s">
        <v>22</v>
      </c>
      <c r="N6" s="3" t="s">
        <v>23</v>
      </c>
      <c r="O6" s="3" t="s">
        <v>24</v>
      </c>
      <c r="P6" s="3" t="s">
        <v>25</v>
      </c>
      <c r="Q6" s="3" t="s">
        <v>26</v>
      </c>
      <c r="R6" s="2" t="s">
        <v>27</v>
      </c>
      <c r="S6" s="2" t="s">
        <v>28</v>
      </c>
      <c r="T6" s="2" t="s">
        <v>29</v>
      </c>
      <c r="U6" s="2" t="s">
        <v>30</v>
      </c>
      <c r="V6" s="5" t="s">
        <v>31</v>
      </c>
      <c r="W6" s="5" t="s">
        <v>32</v>
      </c>
      <c r="X6" s="5" t="s">
        <v>33</v>
      </c>
      <c r="Y6" s="5" t="s">
        <v>34</v>
      </c>
      <c r="Z6" s="5" t="s">
        <v>35</v>
      </c>
      <c r="AA6" s="6" t="s">
        <v>31</v>
      </c>
      <c r="AB6" s="6" t="s">
        <v>32</v>
      </c>
      <c r="AC6" s="6" t="s">
        <v>33</v>
      </c>
      <c r="AD6" s="6" t="s">
        <v>34</v>
      </c>
      <c r="AE6" s="6" t="s">
        <v>35</v>
      </c>
      <c r="AF6" s="7" t="s">
        <v>31</v>
      </c>
      <c r="AG6" s="7" t="s">
        <v>32</v>
      </c>
      <c r="AH6" s="7" t="s">
        <v>33</v>
      </c>
      <c r="AI6" s="7" t="s">
        <v>34</v>
      </c>
      <c r="AJ6" s="7" t="s">
        <v>35</v>
      </c>
      <c r="AK6" s="8" t="s">
        <v>31</v>
      </c>
      <c r="AL6" s="8" t="s">
        <v>32</v>
      </c>
      <c r="AM6" s="8" t="s">
        <v>33</v>
      </c>
      <c r="AN6" s="8" t="s">
        <v>34</v>
      </c>
      <c r="AO6" s="8" t="s">
        <v>35</v>
      </c>
    </row>
    <row r="7" spans="1:45" s="16" customFormat="1" ht="116" x14ac:dyDescent="0.35">
      <c r="A7" s="9">
        <v>4</v>
      </c>
      <c r="B7" s="10" t="s">
        <v>36</v>
      </c>
      <c r="C7" s="10" t="s">
        <v>37</v>
      </c>
      <c r="D7" s="11" t="s">
        <v>38</v>
      </c>
      <c r="E7" s="10" t="s">
        <v>114</v>
      </c>
      <c r="F7" s="10" t="s">
        <v>40</v>
      </c>
      <c r="G7" s="10" t="s">
        <v>41</v>
      </c>
      <c r="H7" s="10" t="s">
        <v>42</v>
      </c>
      <c r="I7" s="12" t="s">
        <v>43</v>
      </c>
      <c r="J7" s="10" t="s">
        <v>44</v>
      </c>
      <c r="K7" s="10" t="s">
        <v>45</v>
      </c>
      <c r="L7" s="13">
        <v>0</v>
      </c>
      <c r="M7" s="13">
        <v>0</v>
      </c>
      <c r="N7" s="13">
        <v>0</v>
      </c>
      <c r="O7" s="13">
        <v>0.75</v>
      </c>
      <c r="P7" s="13">
        <v>0.75</v>
      </c>
      <c r="Q7" s="10" t="s">
        <v>46</v>
      </c>
      <c r="R7" s="10" t="s">
        <v>47</v>
      </c>
      <c r="S7" s="10" t="s">
        <v>48</v>
      </c>
      <c r="T7" s="10" t="s">
        <v>49</v>
      </c>
      <c r="U7" s="10" t="s">
        <v>50</v>
      </c>
      <c r="V7" s="14"/>
      <c r="W7" s="10"/>
      <c r="X7" s="10"/>
      <c r="Y7" s="10"/>
      <c r="Z7" s="10" t="s">
        <v>51</v>
      </c>
      <c r="AA7" s="14"/>
      <c r="AB7" s="10"/>
      <c r="AC7" s="36"/>
      <c r="AD7" s="10"/>
      <c r="AE7" s="10" t="s">
        <v>115</v>
      </c>
      <c r="AF7" s="14">
        <f t="shared" ref="AF7:AF15" si="0">N7</f>
        <v>0</v>
      </c>
      <c r="AG7" s="10"/>
      <c r="AH7" s="10" t="e">
        <f>IF(AG7/AF7&gt;100%,100%,AG7/AF7)</f>
        <v>#DIV/0!</v>
      </c>
      <c r="AI7" s="10"/>
      <c r="AJ7" s="10" t="s">
        <v>53</v>
      </c>
      <c r="AK7" s="74" t="s">
        <v>54</v>
      </c>
      <c r="AL7" s="74" t="s">
        <v>54</v>
      </c>
      <c r="AM7" s="75">
        <v>0.86799999999999999</v>
      </c>
      <c r="AN7" s="36">
        <f t="shared" ref="AN7:AN13" si="1">IF(AM7/O7&gt;100%,100%,AM7/O7)</f>
        <v>1</v>
      </c>
      <c r="AO7" s="10"/>
      <c r="AP7" s="10">
        <f t="shared" ref="AP7:AP15" si="2">P7</f>
        <v>0.75</v>
      </c>
      <c r="AQ7" s="10"/>
      <c r="AR7" s="10">
        <f>IF(AQ7/AP7&gt;100%,100%,AQ7/AP7)</f>
        <v>0</v>
      </c>
      <c r="AS7" s="10"/>
    </row>
    <row r="8" spans="1:45" s="16" customFormat="1" ht="87" x14ac:dyDescent="0.35">
      <c r="A8" s="9">
        <v>4</v>
      </c>
      <c r="B8" s="10" t="s">
        <v>36</v>
      </c>
      <c r="C8" s="10" t="s">
        <v>55</v>
      </c>
      <c r="D8" s="11" t="s">
        <v>56</v>
      </c>
      <c r="E8" s="10" t="s">
        <v>106</v>
      </c>
      <c r="F8" s="10" t="s">
        <v>40</v>
      </c>
      <c r="G8" s="10" t="s">
        <v>58</v>
      </c>
      <c r="H8" s="10" t="s">
        <v>59</v>
      </c>
      <c r="I8" s="10" t="s">
        <v>43</v>
      </c>
      <c r="J8" s="10" t="s">
        <v>44</v>
      </c>
      <c r="K8" s="10" t="s">
        <v>45</v>
      </c>
      <c r="L8" s="13">
        <v>0.14000000000000001</v>
      </c>
      <c r="M8" s="13">
        <v>0.27</v>
      </c>
      <c r="N8" s="13">
        <v>0.45</v>
      </c>
      <c r="O8" s="13">
        <v>0.65</v>
      </c>
      <c r="P8" s="13">
        <v>0.65</v>
      </c>
      <c r="Q8" s="10" t="s">
        <v>60</v>
      </c>
      <c r="R8" s="10" t="s">
        <v>61</v>
      </c>
      <c r="S8" s="10" t="s">
        <v>62</v>
      </c>
      <c r="T8" s="10" t="s">
        <v>49</v>
      </c>
      <c r="U8" s="10" t="s">
        <v>50</v>
      </c>
      <c r="V8" s="20">
        <v>13072065767</v>
      </c>
      <c r="W8" s="20">
        <v>36957289994</v>
      </c>
      <c r="X8" s="19">
        <f>+V8/W8</f>
        <v>0.35370736785955476</v>
      </c>
      <c r="Y8" s="19">
        <f>IF(X8/L8&gt;100%,100%,X8/L8)</f>
        <v>1</v>
      </c>
      <c r="Z8" s="10"/>
      <c r="AA8" s="35">
        <v>28078189936</v>
      </c>
      <c r="AB8" s="35">
        <v>52330309991</v>
      </c>
      <c r="AC8" s="19">
        <f>+AA8/AB8</f>
        <v>0.5365569197054062</v>
      </c>
      <c r="AD8" s="19">
        <f>IF(AC8/M8&gt;100%,100%,AC8/M8)</f>
        <v>1</v>
      </c>
      <c r="AE8" s="10"/>
      <c r="AF8" s="35">
        <v>31680935816</v>
      </c>
      <c r="AG8" s="35">
        <v>52148679911</v>
      </c>
      <c r="AH8" s="36">
        <f>+AF8/AG8</f>
        <v>0.60751175044255279</v>
      </c>
      <c r="AI8" s="36">
        <f>IF(AH8/N8&gt;100%,100%,AH8/N8)</f>
        <v>1</v>
      </c>
      <c r="AJ8" s="10"/>
      <c r="AK8" s="35">
        <v>35493900883</v>
      </c>
      <c r="AL8" s="35">
        <v>52119082126</v>
      </c>
      <c r="AM8" s="36">
        <f>+AK8/AL8</f>
        <v>0.68101546372578192</v>
      </c>
      <c r="AN8" s="36">
        <f t="shared" si="1"/>
        <v>1</v>
      </c>
      <c r="AO8" s="10"/>
      <c r="AP8" s="10">
        <f t="shared" si="2"/>
        <v>0.65</v>
      </c>
      <c r="AQ8" s="10"/>
      <c r="AR8" s="10">
        <f t="shared" ref="AR8:AR15" si="3">IF(AQ8/AP8&gt;100%,100%,AQ8/AP8)</f>
        <v>0</v>
      </c>
      <c r="AS8" s="10"/>
    </row>
    <row r="9" spans="1:45" s="16" customFormat="1" ht="87" x14ac:dyDescent="0.35">
      <c r="A9" s="9">
        <v>4</v>
      </c>
      <c r="B9" s="10" t="s">
        <v>36</v>
      </c>
      <c r="C9" s="10" t="s">
        <v>55</v>
      </c>
      <c r="D9" s="11" t="s">
        <v>63</v>
      </c>
      <c r="E9" s="10" t="s">
        <v>64</v>
      </c>
      <c r="F9" s="10" t="s">
        <v>40</v>
      </c>
      <c r="G9" s="10" t="s">
        <v>65</v>
      </c>
      <c r="H9" s="10" t="s">
        <v>66</v>
      </c>
      <c r="I9" s="10" t="s">
        <v>43</v>
      </c>
      <c r="J9" s="10" t="s">
        <v>44</v>
      </c>
      <c r="K9" s="10" t="s">
        <v>45</v>
      </c>
      <c r="L9" s="13">
        <v>0.12</v>
      </c>
      <c r="M9" s="13">
        <v>0.25</v>
      </c>
      <c r="N9" s="13">
        <v>0.43</v>
      </c>
      <c r="O9" s="13">
        <v>0.63</v>
      </c>
      <c r="P9" s="13">
        <v>0.63</v>
      </c>
      <c r="Q9" s="10" t="s">
        <v>60</v>
      </c>
      <c r="R9" s="10" t="s">
        <v>61</v>
      </c>
      <c r="S9" s="10" t="s">
        <v>62</v>
      </c>
      <c r="T9" s="10" t="s">
        <v>49</v>
      </c>
      <c r="U9" s="10" t="s">
        <v>50</v>
      </c>
      <c r="V9" s="20">
        <v>1887399074</v>
      </c>
      <c r="W9" s="20">
        <v>7035193723</v>
      </c>
      <c r="X9" s="19">
        <f>+V9/W9</f>
        <v>0.26827961649862869</v>
      </c>
      <c r="Y9" s="19">
        <f>IF(X9/L9&gt;100%,100%,X9/L9)</f>
        <v>1</v>
      </c>
      <c r="Z9" s="10"/>
      <c r="AA9" s="35">
        <v>5943695613</v>
      </c>
      <c r="AB9" s="35">
        <v>9007611118</v>
      </c>
      <c r="AC9" s="19">
        <f>+AA9/AB9</f>
        <v>0.65985259966681431</v>
      </c>
      <c r="AD9" s="19">
        <f>IF(AC9/M9&gt;100%,100%,AC9/M9)</f>
        <v>1</v>
      </c>
      <c r="AE9" s="10"/>
      <c r="AF9" s="35">
        <v>5996665813</v>
      </c>
      <c r="AG9" s="35">
        <v>8922303285</v>
      </c>
      <c r="AH9" s="36">
        <f>+AF9/AG9</f>
        <v>0.67209840569771662</v>
      </c>
      <c r="AI9" s="36">
        <f>IF(AH9/N9&gt;100%,100%,AH9/N9)</f>
        <v>1</v>
      </c>
      <c r="AJ9" s="10"/>
      <c r="AK9" s="35">
        <v>6189919328</v>
      </c>
      <c r="AL9" s="35">
        <v>8398146027</v>
      </c>
      <c r="AM9" s="36">
        <f>+AK9/AL9</f>
        <v>0.73705783491968802</v>
      </c>
      <c r="AN9" s="36">
        <f t="shared" si="1"/>
        <v>1</v>
      </c>
      <c r="AO9" s="10"/>
      <c r="AP9" s="10">
        <f t="shared" si="2"/>
        <v>0.63</v>
      </c>
      <c r="AQ9" s="10"/>
      <c r="AR9" s="10">
        <f t="shared" si="3"/>
        <v>0</v>
      </c>
      <c r="AS9" s="10"/>
    </row>
    <row r="10" spans="1:45" s="16" customFormat="1" ht="174" x14ac:dyDescent="0.35">
      <c r="A10" s="9">
        <v>4</v>
      </c>
      <c r="B10" s="10" t="s">
        <v>36</v>
      </c>
      <c r="C10" s="10" t="s">
        <v>55</v>
      </c>
      <c r="D10" s="11" t="s">
        <v>67</v>
      </c>
      <c r="E10" s="10" t="s">
        <v>68</v>
      </c>
      <c r="F10" s="10" t="s">
        <v>40</v>
      </c>
      <c r="G10" s="10" t="s">
        <v>69</v>
      </c>
      <c r="H10" s="10" t="s">
        <v>70</v>
      </c>
      <c r="I10" s="13" t="s">
        <v>43</v>
      </c>
      <c r="J10" s="10" t="s">
        <v>44</v>
      </c>
      <c r="K10" s="10" t="s">
        <v>45</v>
      </c>
      <c r="L10" s="13">
        <v>0.2</v>
      </c>
      <c r="M10" s="13">
        <v>0.3</v>
      </c>
      <c r="N10" s="43">
        <v>0.6</v>
      </c>
      <c r="O10" s="43">
        <v>0.96</v>
      </c>
      <c r="P10" s="13">
        <v>0.96</v>
      </c>
      <c r="Q10" s="10" t="s">
        <v>60</v>
      </c>
      <c r="R10" s="10" t="s">
        <v>61</v>
      </c>
      <c r="S10" s="10" t="s">
        <v>62</v>
      </c>
      <c r="T10" s="10" t="s">
        <v>49</v>
      </c>
      <c r="U10" s="10" t="s">
        <v>50</v>
      </c>
      <c r="V10" s="20">
        <v>124052211000</v>
      </c>
      <c r="W10" s="20">
        <v>11106124257</v>
      </c>
      <c r="X10" s="19">
        <v>8.9499999999999996E-2</v>
      </c>
      <c r="Y10" s="19">
        <f>IF(X10/L10&gt;100%,100%,X10/L10)</f>
        <v>0.44749999999999995</v>
      </c>
      <c r="Z10" s="10" t="s">
        <v>71</v>
      </c>
      <c r="AA10" s="35">
        <v>34746811878</v>
      </c>
      <c r="AB10" s="35">
        <v>124052211000</v>
      </c>
      <c r="AC10" s="19">
        <f>+AA10/AB10</f>
        <v>0.2800982876314877</v>
      </c>
      <c r="AD10" s="19">
        <f>IF(AC10/M10&gt;100%,100%,AC10/M10)</f>
        <v>0.93366095877162569</v>
      </c>
      <c r="AE10" s="10"/>
      <c r="AF10" s="35">
        <v>57265983428</v>
      </c>
      <c r="AG10" s="35">
        <v>124957211000</v>
      </c>
      <c r="AH10" s="36">
        <f>+AF10/AG10</f>
        <v>0.45828474379121664</v>
      </c>
      <c r="AI10" s="36">
        <f>IF(AH10/N10&gt;100%,100%,AH10/N10)</f>
        <v>0.76380790631869444</v>
      </c>
      <c r="AJ10" s="10"/>
      <c r="AK10" s="35">
        <v>124579653385</v>
      </c>
      <c r="AL10" s="35">
        <v>125579653385</v>
      </c>
      <c r="AM10" s="36">
        <f>+AK10/AL10</f>
        <v>0.99203692657970466</v>
      </c>
      <c r="AN10" s="36">
        <f t="shared" si="1"/>
        <v>1</v>
      </c>
      <c r="AO10" s="10"/>
      <c r="AP10" s="10">
        <f t="shared" si="2"/>
        <v>0.96</v>
      </c>
      <c r="AQ10" s="10"/>
      <c r="AR10" s="10">
        <f t="shared" si="3"/>
        <v>0</v>
      </c>
      <c r="AS10" s="10"/>
    </row>
    <row r="11" spans="1:45" s="16" customFormat="1" ht="174" x14ac:dyDescent="0.35">
      <c r="A11" s="9">
        <v>4</v>
      </c>
      <c r="B11" s="10" t="s">
        <v>36</v>
      </c>
      <c r="C11" s="10" t="s">
        <v>55</v>
      </c>
      <c r="D11" s="11" t="s">
        <v>72</v>
      </c>
      <c r="E11" s="10" t="s">
        <v>116</v>
      </c>
      <c r="F11" s="10" t="s">
        <v>40</v>
      </c>
      <c r="G11" s="10" t="s">
        <v>74</v>
      </c>
      <c r="H11" s="10" t="s">
        <v>75</v>
      </c>
      <c r="I11" s="13" t="s">
        <v>43</v>
      </c>
      <c r="J11" s="10" t="s">
        <v>44</v>
      </c>
      <c r="K11" s="10" t="s">
        <v>45</v>
      </c>
      <c r="L11" s="13">
        <v>0.1</v>
      </c>
      <c r="M11" s="13">
        <v>0.25</v>
      </c>
      <c r="N11" s="43">
        <v>0.35</v>
      </c>
      <c r="O11" s="43">
        <v>0.52</v>
      </c>
      <c r="P11" s="13">
        <v>0.52</v>
      </c>
      <c r="Q11" s="10" t="s">
        <v>60</v>
      </c>
      <c r="R11" s="10" t="s">
        <v>61</v>
      </c>
      <c r="S11" s="10" t="s">
        <v>62</v>
      </c>
      <c r="T11" s="10" t="s">
        <v>49</v>
      </c>
      <c r="U11" s="10" t="s">
        <v>50</v>
      </c>
      <c r="V11" s="20">
        <v>124052211000</v>
      </c>
      <c r="W11" s="20">
        <v>2584618274</v>
      </c>
      <c r="X11" s="19">
        <v>2.0799999999999999E-2</v>
      </c>
      <c r="Y11" s="19">
        <f>IF(X11/L11&gt;100%,100%,X11/L11)</f>
        <v>0.20799999999999999</v>
      </c>
      <c r="Z11" s="10" t="s">
        <v>71</v>
      </c>
      <c r="AA11" s="14">
        <f t="shared" ref="AA11:AA15" si="4">M11</f>
        <v>0.25</v>
      </c>
      <c r="AB11" s="10"/>
      <c r="AC11" s="10">
        <f t="shared" ref="AC11:AC15" si="5">IF(AB11/AA11&gt;100%,100%,AB11/AA11)</f>
        <v>0</v>
      </c>
      <c r="AD11" s="10"/>
      <c r="AE11" s="10"/>
      <c r="AF11" s="35">
        <v>30259490724</v>
      </c>
      <c r="AG11" s="35">
        <v>124957211000</v>
      </c>
      <c r="AH11" s="36">
        <f>+AF11/AG11</f>
        <v>0.24215881966187611</v>
      </c>
      <c r="AI11" s="36">
        <f>IF(AH11/N11&gt;100%,100%,AH11/N11)</f>
        <v>0.69188234189107467</v>
      </c>
      <c r="AJ11" s="10"/>
      <c r="AK11" s="35">
        <v>49115932843</v>
      </c>
      <c r="AL11" s="35">
        <v>125579653385</v>
      </c>
      <c r="AM11" s="36">
        <f>+AK11/AL11</f>
        <v>0.3911137793351061</v>
      </c>
      <c r="AN11" s="36">
        <f t="shared" si="1"/>
        <v>0.75214188333674248</v>
      </c>
      <c r="AO11" s="10"/>
      <c r="AP11" s="10">
        <f t="shared" si="2"/>
        <v>0.52</v>
      </c>
      <c r="AQ11" s="10"/>
      <c r="AR11" s="10">
        <f t="shared" si="3"/>
        <v>0</v>
      </c>
      <c r="AS11" s="10"/>
    </row>
    <row r="12" spans="1:45" s="16" customFormat="1" ht="217.5" x14ac:dyDescent="0.35">
      <c r="A12" s="9">
        <v>4</v>
      </c>
      <c r="B12" s="10" t="s">
        <v>36</v>
      </c>
      <c r="C12" s="10" t="s">
        <v>55</v>
      </c>
      <c r="D12" s="11" t="s">
        <v>76</v>
      </c>
      <c r="E12" s="10" t="s">
        <v>77</v>
      </c>
      <c r="F12" s="10" t="s">
        <v>78</v>
      </c>
      <c r="G12" s="10" t="s">
        <v>79</v>
      </c>
      <c r="H12" s="10" t="s">
        <v>80</v>
      </c>
      <c r="I12" s="10" t="s">
        <v>43</v>
      </c>
      <c r="J12" s="10" t="s">
        <v>81</v>
      </c>
      <c r="K12" s="10" t="s">
        <v>45</v>
      </c>
      <c r="L12" s="13">
        <v>1</v>
      </c>
      <c r="M12" s="13">
        <v>1</v>
      </c>
      <c r="N12" s="13">
        <v>1</v>
      </c>
      <c r="O12" s="13">
        <v>1</v>
      </c>
      <c r="P12" s="13">
        <v>1</v>
      </c>
      <c r="Q12" s="10" t="s">
        <v>60</v>
      </c>
      <c r="R12" s="10" t="s">
        <v>82</v>
      </c>
      <c r="S12" s="10" t="s">
        <v>83</v>
      </c>
      <c r="T12" s="10" t="s">
        <v>49</v>
      </c>
      <c r="U12" s="10" t="s">
        <v>50</v>
      </c>
      <c r="V12" s="14"/>
      <c r="W12" s="10"/>
      <c r="X12" s="10"/>
      <c r="Y12" s="10"/>
      <c r="Z12" s="10"/>
      <c r="AA12" s="14">
        <v>518</v>
      </c>
      <c r="AB12" s="10">
        <v>535</v>
      </c>
      <c r="AC12" s="55">
        <f>AA12/AB12</f>
        <v>0.96822429906542051</v>
      </c>
      <c r="AD12" s="55">
        <f>AC12/M12</f>
        <v>0.96822429906542051</v>
      </c>
      <c r="AE12" s="53" t="s">
        <v>84</v>
      </c>
      <c r="AF12" s="14">
        <v>541</v>
      </c>
      <c r="AG12" s="10">
        <v>621</v>
      </c>
      <c r="AH12" s="36">
        <f>+AF12/AG12</f>
        <v>0.87117552334943638</v>
      </c>
      <c r="AI12" s="36">
        <f>IF(AH12/N12&gt;100%,100%,AH12/N12)</f>
        <v>0.87117552334943638</v>
      </c>
      <c r="AJ12" s="10"/>
      <c r="AK12" s="14">
        <v>904</v>
      </c>
      <c r="AL12" s="10">
        <v>1016</v>
      </c>
      <c r="AM12" s="36">
        <f>+AK12/AL12</f>
        <v>0.88976377952755903</v>
      </c>
      <c r="AN12" s="36">
        <f t="shared" si="1"/>
        <v>0.88976377952755903</v>
      </c>
      <c r="AO12" s="10"/>
      <c r="AP12" s="10">
        <f t="shared" si="2"/>
        <v>1</v>
      </c>
      <c r="AQ12" s="10"/>
      <c r="AR12" s="10">
        <f t="shared" si="3"/>
        <v>0</v>
      </c>
      <c r="AS12" s="10"/>
    </row>
    <row r="13" spans="1:45" s="16" customFormat="1" ht="246.5" x14ac:dyDescent="0.35">
      <c r="A13" s="9">
        <v>4</v>
      </c>
      <c r="B13" s="10" t="s">
        <v>36</v>
      </c>
      <c r="C13" s="10" t="s">
        <v>55</v>
      </c>
      <c r="D13" s="11" t="s">
        <v>86</v>
      </c>
      <c r="E13" s="10" t="s">
        <v>111</v>
      </c>
      <c r="F13" s="10" t="s">
        <v>78</v>
      </c>
      <c r="G13" s="10" t="s">
        <v>88</v>
      </c>
      <c r="H13" s="10" t="s">
        <v>89</v>
      </c>
      <c r="I13" s="10" t="s">
        <v>43</v>
      </c>
      <c r="J13" s="10" t="s">
        <v>81</v>
      </c>
      <c r="K13" s="10" t="s">
        <v>45</v>
      </c>
      <c r="L13" s="13">
        <v>1</v>
      </c>
      <c r="M13" s="13">
        <v>1</v>
      </c>
      <c r="N13" s="13">
        <v>1</v>
      </c>
      <c r="O13" s="13">
        <v>1</v>
      </c>
      <c r="P13" s="13">
        <v>1</v>
      </c>
      <c r="Q13" s="10" t="s">
        <v>60</v>
      </c>
      <c r="R13" s="10" t="s">
        <v>82</v>
      </c>
      <c r="S13" s="10" t="s">
        <v>90</v>
      </c>
      <c r="T13" s="10" t="s">
        <v>49</v>
      </c>
      <c r="U13" s="10" t="s">
        <v>50</v>
      </c>
      <c r="V13" s="14">
        <v>100</v>
      </c>
      <c r="W13" s="10">
        <v>277</v>
      </c>
      <c r="X13" s="46">
        <f>(V13/W13)*100</f>
        <v>36.101083032490976</v>
      </c>
      <c r="Y13" s="19">
        <f>IF(V13/W13&gt;100%,100%,V13/W13)</f>
        <v>0.36101083032490977</v>
      </c>
      <c r="Z13" s="10"/>
      <c r="AA13" s="14">
        <v>397</v>
      </c>
      <c r="AB13" s="10">
        <v>535</v>
      </c>
      <c r="AC13" s="55">
        <f>AA13/AB13</f>
        <v>0.74205607476635516</v>
      </c>
      <c r="AD13" s="55">
        <f>AC13/M13</f>
        <v>0.74205607476635516</v>
      </c>
      <c r="AE13" s="10"/>
      <c r="AF13" s="14">
        <v>523</v>
      </c>
      <c r="AG13" s="10">
        <v>527</v>
      </c>
      <c r="AH13" s="12">
        <f>AF13/AG13</f>
        <v>0.99240986717267554</v>
      </c>
      <c r="AI13" s="12">
        <f>AH13/100%</f>
        <v>0.99240986717267554</v>
      </c>
      <c r="AJ13" s="10" t="s">
        <v>91</v>
      </c>
      <c r="AK13" s="88">
        <v>904</v>
      </c>
      <c r="AL13" s="53">
        <v>904</v>
      </c>
      <c r="AM13" s="68">
        <f>AK13/AL13</f>
        <v>1</v>
      </c>
      <c r="AN13" s="36">
        <f t="shared" si="1"/>
        <v>1</v>
      </c>
      <c r="AO13" s="53"/>
      <c r="AP13" s="10">
        <f t="shared" si="2"/>
        <v>1</v>
      </c>
      <c r="AQ13" s="10"/>
      <c r="AR13" s="10">
        <f t="shared" si="3"/>
        <v>0</v>
      </c>
      <c r="AS13" s="10"/>
    </row>
    <row r="14" spans="1:45" s="16" customFormat="1" ht="145" x14ac:dyDescent="0.35">
      <c r="A14" s="9">
        <v>4</v>
      </c>
      <c r="B14" s="10" t="s">
        <v>36</v>
      </c>
      <c r="C14" s="10" t="s">
        <v>55</v>
      </c>
      <c r="D14" s="11" t="s">
        <v>92</v>
      </c>
      <c r="E14" s="10" t="s">
        <v>93</v>
      </c>
      <c r="F14" s="10" t="s">
        <v>78</v>
      </c>
      <c r="G14" s="10" t="s">
        <v>94</v>
      </c>
      <c r="H14" s="10" t="s">
        <v>95</v>
      </c>
      <c r="I14" s="10" t="s">
        <v>43</v>
      </c>
      <c r="J14" s="10" t="s">
        <v>81</v>
      </c>
      <c r="K14" s="10" t="s">
        <v>45</v>
      </c>
      <c r="L14" s="13">
        <v>0.9</v>
      </c>
      <c r="M14" s="13">
        <v>0.9</v>
      </c>
      <c r="N14" s="13">
        <v>0.9</v>
      </c>
      <c r="O14" s="13">
        <v>0.9</v>
      </c>
      <c r="P14" s="13">
        <v>0.9</v>
      </c>
      <c r="Q14" s="10" t="s">
        <v>60</v>
      </c>
      <c r="R14" s="10" t="s">
        <v>96</v>
      </c>
      <c r="S14" s="10" t="s">
        <v>90</v>
      </c>
      <c r="T14" s="10" t="s">
        <v>49</v>
      </c>
      <c r="U14" s="10" t="s">
        <v>97</v>
      </c>
      <c r="V14" s="14"/>
      <c r="W14" s="10"/>
      <c r="X14" s="10"/>
      <c r="Y14" s="10"/>
      <c r="Z14" s="10"/>
      <c r="AA14" s="14">
        <v>27</v>
      </c>
      <c r="AB14" s="10">
        <v>27</v>
      </c>
      <c r="AC14" s="55">
        <f>AA14/AB14</f>
        <v>1</v>
      </c>
      <c r="AD14" s="55">
        <f>AC14/M14</f>
        <v>1.1111111111111112</v>
      </c>
      <c r="AE14" s="10"/>
      <c r="AF14" s="14">
        <v>27</v>
      </c>
      <c r="AG14" s="10">
        <v>27</v>
      </c>
      <c r="AH14" s="12">
        <f>AF14/AG14</f>
        <v>1</v>
      </c>
      <c r="AI14" s="56">
        <f>IF(AH14/N14&gt;100%,100%,AH14/N14)</f>
        <v>1</v>
      </c>
      <c r="AJ14" s="10" t="s">
        <v>98</v>
      </c>
      <c r="AK14" s="14">
        <v>27</v>
      </c>
      <c r="AL14" s="10">
        <v>27</v>
      </c>
      <c r="AM14" s="12">
        <f>AK14/AL14</f>
        <v>1</v>
      </c>
      <c r="AN14" s="56">
        <f>AM14/100%</f>
        <v>1</v>
      </c>
      <c r="AO14" s="10"/>
      <c r="AP14" s="10">
        <f t="shared" si="2"/>
        <v>0.9</v>
      </c>
      <c r="AQ14" s="10"/>
      <c r="AR14" s="10">
        <f t="shared" si="3"/>
        <v>0</v>
      </c>
      <c r="AS14" s="10"/>
    </row>
    <row r="15" spans="1:45" s="16" customFormat="1" ht="87" x14ac:dyDescent="0.35">
      <c r="A15" s="9">
        <v>4</v>
      </c>
      <c r="B15" s="10" t="s">
        <v>36</v>
      </c>
      <c r="C15" s="10" t="s">
        <v>55</v>
      </c>
      <c r="D15" s="11" t="s">
        <v>99</v>
      </c>
      <c r="E15" s="10" t="s">
        <v>100</v>
      </c>
      <c r="F15" s="10" t="s">
        <v>78</v>
      </c>
      <c r="G15" s="10" t="s">
        <v>94</v>
      </c>
      <c r="H15" s="10" t="s">
        <v>101</v>
      </c>
      <c r="I15" s="10" t="s">
        <v>43</v>
      </c>
      <c r="J15" s="10" t="s">
        <v>44</v>
      </c>
      <c r="K15" s="10" t="s">
        <v>45</v>
      </c>
      <c r="L15" s="13">
        <v>0</v>
      </c>
      <c r="M15" s="13">
        <v>0</v>
      </c>
      <c r="N15" s="13">
        <v>0</v>
      </c>
      <c r="O15" s="13">
        <v>1</v>
      </c>
      <c r="P15" s="13">
        <v>1</v>
      </c>
      <c r="Q15" s="10" t="s">
        <v>60</v>
      </c>
      <c r="R15" s="54" t="s">
        <v>96</v>
      </c>
      <c r="S15" s="54" t="s">
        <v>90</v>
      </c>
      <c r="T15" s="54" t="s">
        <v>49</v>
      </c>
      <c r="U15" s="54" t="s">
        <v>97</v>
      </c>
      <c r="V15" s="14"/>
      <c r="W15" s="10"/>
      <c r="X15" s="10"/>
      <c r="Y15" s="10"/>
      <c r="Z15" s="10"/>
      <c r="AA15" s="14">
        <f t="shared" si="4"/>
        <v>0</v>
      </c>
      <c r="AB15" s="10"/>
      <c r="AC15" s="10" t="e">
        <f t="shared" si="5"/>
        <v>#DIV/0!</v>
      </c>
      <c r="AD15" s="10"/>
      <c r="AE15" s="10"/>
      <c r="AF15" s="14">
        <f t="shared" si="0"/>
        <v>0</v>
      </c>
      <c r="AG15" s="10"/>
      <c r="AH15" s="10" t="e">
        <f t="shared" ref="AH15" si="6">IF(AG15/AF15&gt;100%,100%,AG15/AF15)</f>
        <v>#DIV/0!</v>
      </c>
      <c r="AI15" s="10"/>
      <c r="AJ15" s="10" t="s">
        <v>102</v>
      </c>
      <c r="AK15" s="14">
        <v>31</v>
      </c>
      <c r="AL15" s="10">
        <v>31</v>
      </c>
      <c r="AM15" s="56">
        <f>+AK15/AL15</f>
        <v>1</v>
      </c>
      <c r="AN15" s="56">
        <f>AM15/100%</f>
        <v>1</v>
      </c>
      <c r="AO15" s="10"/>
      <c r="AP15" s="10">
        <f t="shared" si="2"/>
        <v>1</v>
      </c>
      <c r="AQ15" s="10"/>
      <c r="AR15" s="10">
        <f t="shared" si="3"/>
        <v>0</v>
      </c>
      <c r="AS15" s="10"/>
    </row>
  </sheetData>
  <mergeCells count="12">
    <mergeCell ref="A1:K1"/>
    <mergeCell ref="L1:P1"/>
    <mergeCell ref="A2:K2"/>
    <mergeCell ref="A4:B5"/>
    <mergeCell ref="C4:C6"/>
    <mergeCell ref="D4:F5"/>
    <mergeCell ref="G4:Q5"/>
    <mergeCell ref="R4:U5"/>
    <mergeCell ref="V4:Z5"/>
    <mergeCell ref="AA4:AE5"/>
    <mergeCell ref="AF4:AJ5"/>
    <mergeCell ref="AK4:AO5"/>
  </mergeCells>
  <dataValidations count="1">
    <dataValidation allowBlank="1" showInputMessage="1" showErrorMessage="1" error="Escriba un texto " promptTitle="Cualquier contenido" sqref="F6 F3" xr:uid="{C036821F-A373-4A37-871F-D0DC8A6B167F}"/>
  </dataValidation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81EB36-C5FA-4B9C-89CC-AFF0FE144849}">
  <sheetPr>
    <tabColor rgb="FF00B050"/>
  </sheetPr>
  <dimension ref="A1:AS21"/>
  <sheetViews>
    <sheetView topLeftCell="C3" workbookViewId="0">
      <pane xSplit="3" ySplit="4" topLeftCell="AL8" activePane="bottomRight" state="frozen"/>
      <selection pane="topRight"/>
      <selection pane="bottomLeft"/>
      <selection pane="bottomRight" activeCell="AM11" sqref="AM11"/>
    </sheetView>
  </sheetViews>
  <sheetFormatPr baseColWidth="10" defaultColWidth="10.81640625" defaultRowHeight="14.5" x14ac:dyDescent="0.35"/>
  <cols>
    <col min="1" max="1" width="4.1796875" style="4" customWidth="1"/>
    <col min="2" max="2" width="25.54296875" style="4" customWidth="1"/>
    <col min="3" max="3" width="13.81640625" style="4" customWidth="1"/>
    <col min="4" max="4" width="8.1796875" style="4" customWidth="1"/>
    <col min="5" max="5" width="34.26953125" style="4" customWidth="1"/>
    <col min="6" max="6" width="8.7265625" style="4" customWidth="1"/>
    <col min="7" max="7" width="24.453125" style="4" customWidth="1"/>
    <col min="8" max="8" width="23.54296875" style="4" customWidth="1"/>
    <col min="9" max="9" width="10" style="4" customWidth="1"/>
    <col min="10" max="10" width="18.453125" style="4" customWidth="1"/>
    <col min="11" max="11" width="15.81640625" style="4" customWidth="1"/>
    <col min="12" max="15" width="7.26953125" style="4" customWidth="1"/>
    <col min="16" max="16" width="12.81640625" style="4" customWidth="1"/>
    <col min="17" max="17" width="10.26953125" style="4" customWidth="1"/>
    <col min="18" max="18" width="16.1796875" style="4" customWidth="1"/>
    <col min="19" max="19" width="11" style="4" customWidth="1"/>
    <col min="20" max="20" width="25.453125" style="4" customWidth="1"/>
    <col min="21" max="21" width="14.1796875" style="4" customWidth="1"/>
    <col min="22" max="22" width="19.453125" style="4" hidden="1" customWidth="1"/>
    <col min="23" max="23" width="15.7265625" style="4" hidden="1" customWidth="1"/>
    <col min="24" max="25" width="9.453125" style="4" hidden="1" customWidth="1"/>
    <col min="26" max="26" width="30.7265625" style="4" hidden="1" customWidth="1"/>
    <col min="27" max="27" width="16.54296875" style="4" hidden="1" customWidth="1"/>
    <col min="28" max="28" width="19.453125" style="4" hidden="1" customWidth="1"/>
    <col min="29" max="30" width="9.1796875" style="4" hidden="1" customWidth="1"/>
    <col min="31" max="31" width="94.1796875" style="4" hidden="1" customWidth="1"/>
    <col min="32" max="32" width="16.54296875" style="4" customWidth="1"/>
    <col min="33" max="33" width="20.26953125" style="4" customWidth="1"/>
    <col min="34" max="35" width="9.7265625" style="4" customWidth="1"/>
    <col min="36" max="36" width="48.453125" style="4" customWidth="1"/>
    <col min="37" max="38" width="22" style="4" customWidth="1"/>
    <col min="39" max="39" width="16.54296875" style="4" customWidth="1"/>
    <col min="40" max="40" width="34.81640625" style="4" customWidth="1"/>
    <col min="41" max="43" width="16.54296875" style="4" customWidth="1"/>
    <col min="44" max="44" width="21.54296875" style="4" customWidth="1"/>
    <col min="45" max="45" width="39.453125" style="4" customWidth="1"/>
    <col min="46" max="16384" width="10.81640625" style="4"/>
  </cols>
  <sheetData>
    <row r="1" spans="1:45" s="1" customFormat="1" ht="70.5" customHeight="1" x14ac:dyDescent="0.35">
      <c r="A1" s="92" t="s">
        <v>120</v>
      </c>
      <c r="B1" s="93"/>
      <c r="C1" s="93"/>
      <c r="D1" s="93"/>
      <c r="E1" s="93"/>
      <c r="F1" s="93"/>
      <c r="G1" s="93"/>
      <c r="H1" s="93"/>
      <c r="I1" s="93"/>
      <c r="J1" s="93"/>
      <c r="K1" s="93"/>
      <c r="L1" s="94"/>
      <c r="M1" s="94"/>
      <c r="N1" s="94"/>
      <c r="O1" s="94"/>
      <c r="P1" s="94"/>
    </row>
    <row r="2" spans="1:45" s="18" customFormat="1" ht="23.5" customHeight="1" x14ac:dyDescent="0.35">
      <c r="A2" s="92" t="s">
        <v>1</v>
      </c>
      <c r="B2" s="92"/>
      <c r="C2" s="92"/>
      <c r="D2" s="92"/>
      <c r="E2" s="92"/>
      <c r="F2" s="92"/>
      <c r="G2" s="92"/>
      <c r="H2" s="92"/>
      <c r="I2" s="92"/>
      <c r="J2" s="92"/>
      <c r="K2" s="92"/>
      <c r="L2" s="17"/>
      <c r="M2" s="17"/>
      <c r="N2" s="17"/>
      <c r="O2" s="17"/>
      <c r="P2" s="17"/>
    </row>
    <row r="3" spans="1:45" s="1" customFormat="1" x14ac:dyDescent="0.35"/>
    <row r="4" spans="1:45" ht="14.5" customHeight="1" x14ac:dyDescent="0.35">
      <c r="A4" s="95" t="s">
        <v>2</v>
      </c>
      <c r="B4" s="95"/>
      <c r="C4" s="95" t="s">
        <v>3</v>
      </c>
      <c r="D4" s="95" t="s">
        <v>4</v>
      </c>
      <c r="E4" s="95"/>
      <c r="F4" s="95"/>
      <c r="G4" s="96" t="s">
        <v>5</v>
      </c>
      <c r="H4" s="96"/>
      <c r="I4" s="96"/>
      <c r="J4" s="96"/>
      <c r="K4" s="96"/>
      <c r="L4" s="96"/>
      <c r="M4" s="96"/>
      <c r="N4" s="96"/>
      <c r="O4" s="96"/>
      <c r="P4" s="96"/>
      <c r="Q4" s="96"/>
      <c r="R4" s="95" t="s">
        <v>6</v>
      </c>
      <c r="S4" s="95"/>
      <c r="T4" s="95"/>
      <c r="U4" s="95"/>
      <c r="V4" s="97" t="s">
        <v>7</v>
      </c>
      <c r="W4" s="98"/>
      <c r="X4" s="98"/>
      <c r="Y4" s="98"/>
      <c r="Z4" s="99"/>
      <c r="AA4" s="103" t="s">
        <v>8</v>
      </c>
      <c r="AB4" s="104"/>
      <c r="AC4" s="104"/>
      <c r="AD4" s="104"/>
      <c r="AE4" s="105"/>
      <c r="AF4" s="109" t="s">
        <v>9</v>
      </c>
      <c r="AG4" s="110"/>
      <c r="AH4" s="110"/>
      <c r="AI4" s="110"/>
      <c r="AJ4" s="111"/>
      <c r="AK4" s="115" t="s">
        <v>10</v>
      </c>
      <c r="AL4" s="116"/>
      <c r="AM4" s="116"/>
      <c r="AN4" s="116"/>
      <c r="AO4" s="117"/>
    </row>
    <row r="5" spans="1:45" ht="14.5" customHeight="1" x14ac:dyDescent="0.35">
      <c r="A5" s="95"/>
      <c r="B5" s="95"/>
      <c r="C5" s="95"/>
      <c r="D5" s="95"/>
      <c r="E5" s="95"/>
      <c r="F5" s="95"/>
      <c r="G5" s="96"/>
      <c r="H5" s="96"/>
      <c r="I5" s="96"/>
      <c r="J5" s="96"/>
      <c r="K5" s="96"/>
      <c r="L5" s="96"/>
      <c r="M5" s="96"/>
      <c r="N5" s="96"/>
      <c r="O5" s="96"/>
      <c r="P5" s="96"/>
      <c r="Q5" s="96"/>
      <c r="R5" s="95"/>
      <c r="S5" s="95"/>
      <c r="T5" s="95"/>
      <c r="U5" s="95"/>
      <c r="V5" s="100"/>
      <c r="W5" s="101"/>
      <c r="X5" s="101"/>
      <c r="Y5" s="101"/>
      <c r="Z5" s="102"/>
      <c r="AA5" s="106"/>
      <c r="AB5" s="107"/>
      <c r="AC5" s="107"/>
      <c r="AD5" s="107"/>
      <c r="AE5" s="108"/>
      <c r="AF5" s="112"/>
      <c r="AG5" s="113"/>
      <c r="AH5" s="113"/>
      <c r="AI5" s="113"/>
      <c r="AJ5" s="114"/>
      <c r="AK5" s="118"/>
      <c r="AL5" s="119"/>
      <c r="AM5" s="119"/>
      <c r="AN5" s="119"/>
      <c r="AO5" s="120"/>
    </row>
    <row r="6" spans="1:45" ht="58" x14ac:dyDescent="0.35">
      <c r="A6" s="2" t="s">
        <v>11</v>
      </c>
      <c r="B6" s="2" t="s">
        <v>12</v>
      </c>
      <c r="C6" s="95"/>
      <c r="D6" s="2" t="s">
        <v>13</v>
      </c>
      <c r="E6" s="2" t="s">
        <v>14</v>
      </c>
      <c r="F6" s="2" t="s">
        <v>15</v>
      </c>
      <c r="G6" s="3" t="s">
        <v>16</v>
      </c>
      <c r="H6" s="3" t="s">
        <v>17</v>
      </c>
      <c r="I6" s="3" t="s">
        <v>18</v>
      </c>
      <c r="J6" s="3" t="s">
        <v>19</v>
      </c>
      <c r="K6" s="3" t="s">
        <v>20</v>
      </c>
      <c r="L6" s="3" t="s">
        <v>21</v>
      </c>
      <c r="M6" s="3" t="s">
        <v>22</v>
      </c>
      <c r="N6" s="3" t="s">
        <v>23</v>
      </c>
      <c r="O6" s="3" t="s">
        <v>24</v>
      </c>
      <c r="P6" s="3" t="s">
        <v>25</v>
      </c>
      <c r="Q6" s="3" t="s">
        <v>26</v>
      </c>
      <c r="R6" s="2" t="s">
        <v>27</v>
      </c>
      <c r="S6" s="2" t="s">
        <v>28</v>
      </c>
      <c r="T6" s="2" t="s">
        <v>29</v>
      </c>
      <c r="U6" s="2" t="s">
        <v>30</v>
      </c>
      <c r="V6" s="5" t="s">
        <v>31</v>
      </c>
      <c r="W6" s="5" t="s">
        <v>32</v>
      </c>
      <c r="X6" s="5" t="s">
        <v>33</v>
      </c>
      <c r="Y6" s="5" t="s">
        <v>34</v>
      </c>
      <c r="Z6" s="5" t="s">
        <v>35</v>
      </c>
      <c r="AA6" s="6" t="s">
        <v>31</v>
      </c>
      <c r="AB6" s="6" t="s">
        <v>32</v>
      </c>
      <c r="AC6" s="6" t="s">
        <v>33</v>
      </c>
      <c r="AD6" s="6" t="s">
        <v>34</v>
      </c>
      <c r="AE6" s="6" t="s">
        <v>35</v>
      </c>
      <c r="AF6" s="7" t="s">
        <v>31</v>
      </c>
      <c r="AG6" s="7" t="s">
        <v>32</v>
      </c>
      <c r="AH6" s="7" t="s">
        <v>33</v>
      </c>
      <c r="AI6" s="7" t="s">
        <v>34</v>
      </c>
      <c r="AJ6" s="7" t="s">
        <v>35</v>
      </c>
      <c r="AK6" s="8" t="s">
        <v>31</v>
      </c>
      <c r="AL6" s="8" t="s">
        <v>32</v>
      </c>
      <c r="AM6" s="8" t="s">
        <v>33</v>
      </c>
      <c r="AN6" s="8" t="s">
        <v>34</v>
      </c>
      <c r="AO6" s="8" t="s">
        <v>35</v>
      </c>
    </row>
    <row r="7" spans="1:45" s="16" customFormat="1" ht="116" x14ac:dyDescent="0.35">
      <c r="A7" s="9">
        <v>4</v>
      </c>
      <c r="B7" s="10" t="s">
        <v>36</v>
      </c>
      <c r="C7" s="10" t="s">
        <v>37</v>
      </c>
      <c r="D7" s="11" t="s">
        <v>38</v>
      </c>
      <c r="E7" s="10" t="s">
        <v>105</v>
      </c>
      <c r="F7" s="10" t="s">
        <v>40</v>
      </c>
      <c r="G7" s="10" t="s">
        <v>41</v>
      </c>
      <c r="H7" s="10" t="s">
        <v>42</v>
      </c>
      <c r="I7" s="12" t="s">
        <v>43</v>
      </c>
      <c r="J7" s="10" t="s">
        <v>44</v>
      </c>
      <c r="K7" s="10" t="s">
        <v>45</v>
      </c>
      <c r="L7" s="13">
        <v>0</v>
      </c>
      <c r="M7" s="13">
        <v>0</v>
      </c>
      <c r="N7" s="13">
        <v>0</v>
      </c>
      <c r="O7" s="13">
        <v>0.75</v>
      </c>
      <c r="P7" s="13">
        <v>0.75</v>
      </c>
      <c r="Q7" s="10" t="s">
        <v>46</v>
      </c>
      <c r="R7" s="10" t="s">
        <v>47</v>
      </c>
      <c r="S7" s="10" t="s">
        <v>48</v>
      </c>
      <c r="T7" s="10" t="s">
        <v>49</v>
      </c>
      <c r="U7" s="10" t="s">
        <v>50</v>
      </c>
      <c r="V7" s="43"/>
      <c r="W7" s="43"/>
      <c r="X7" s="10"/>
      <c r="Y7" s="10"/>
      <c r="Z7" s="10" t="s">
        <v>51</v>
      </c>
      <c r="AA7" s="43"/>
      <c r="AB7" s="43"/>
      <c r="AC7" s="12"/>
      <c r="AD7" s="10"/>
      <c r="AE7" s="10" t="s">
        <v>115</v>
      </c>
      <c r="AF7" s="43">
        <f t="shared" ref="AF7:AF15" si="0">N7</f>
        <v>0</v>
      </c>
      <c r="AG7" s="43"/>
      <c r="AH7" s="43" t="e">
        <f>IF(AG7/AF7&gt;100%,100%,AG7/AF7)</f>
        <v>#DIV/0!</v>
      </c>
      <c r="AI7" s="10"/>
      <c r="AJ7" s="10" t="s">
        <v>53</v>
      </c>
      <c r="AK7" s="77" t="s">
        <v>54</v>
      </c>
      <c r="AL7" s="77" t="s">
        <v>54</v>
      </c>
      <c r="AM7" s="75">
        <v>0.71599999999999997</v>
      </c>
      <c r="AN7" s="41">
        <f>AM7/75%</f>
        <v>0.95466666666666666</v>
      </c>
      <c r="AO7" s="24"/>
      <c r="AP7" s="28">
        <f t="shared" ref="AP7:AP15" si="1">P7</f>
        <v>0.75</v>
      </c>
      <c r="AQ7" s="28"/>
      <c r="AR7" s="28">
        <f>IF(AQ7/AP7&gt;100%,100%,AQ7/AP7)</f>
        <v>0</v>
      </c>
      <c r="AS7" s="25"/>
    </row>
    <row r="8" spans="1:45" s="16" customFormat="1" ht="87" x14ac:dyDescent="0.35">
      <c r="A8" s="9">
        <v>4</v>
      </c>
      <c r="B8" s="10" t="s">
        <v>36</v>
      </c>
      <c r="C8" s="10" t="s">
        <v>55</v>
      </c>
      <c r="D8" s="11" t="s">
        <v>56</v>
      </c>
      <c r="E8" s="10" t="s">
        <v>106</v>
      </c>
      <c r="F8" s="10" t="s">
        <v>40</v>
      </c>
      <c r="G8" s="10" t="s">
        <v>58</v>
      </c>
      <c r="H8" s="10" t="s">
        <v>59</v>
      </c>
      <c r="I8" s="10" t="s">
        <v>43</v>
      </c>
      <c r="J8" s="10" t="s">
        <v>44</v>
      </c>
      <c r="K8" s="10" t="s">
        <v>45</v>
      </c>
      <c r="L8" s="13">
        <v>0.1</v>
      </c>
      <c r="M8" s="13">
        <v>0.2</v>
      </c>
      <c r="N8" s="13">
        <v>0.4</v>
      </c>
      <c r="O8" s="13">
        <v>0.65</v>
      </c>
      <c r="P8" s="13">
        <v>0.65</v>
      </c>
      <c r="Q8" s="10" t="s">
        <v>60</v>
      </c>
      <c r="R8" s="10" t="s">
        <v>61</v>
      </c>
      <c r="S8" s="10" t="s">
        <v>62</v>
      </c>
      <c r="T8" s="10" t="s">
        <v>49</v>
      </c>
      <c r="U8" s="10" t="s">
        <v>50</v>
      </c>
      <c r="V8" s="20">
        <v>9432266564</v>
      </c>
      <c r="W8" s="20">
        <v>48921225747</v>
      </c>
      <c r="X8" s="19">
        <f>+V8/W8</f>
        <v>0.19280519692576215</v>
      </c>
      <c r="Y8" s="19">
        <f>IF(X8/L8&gt;100%,100%,X8/L8)</f>
        <v>1</v>
      </c>
      <c r="Z8" s="10"/>
      <c r="AA8" s="35">
        <v>17155386662</v>
      </c>
      <c r="AB8" s="35">
        <v>48817659587</v>
      </c>
      <c r="AC8" s="19">
        <f>+AA8/AB8</f>
        <v>0.35141763876301085</v>
      </c>
      <c r="AD8" s="19">
        <f>IF(AC8/M8&gt;100%,100%,AC8/M8)</f>
        <v>1</v>
      </c>
      <c r="AE8" s="10"/>
      <c r="AF8" s="35">
        <v>28156406993</v>
      </c>
      <c r="AG8" s="35">
        <v>48810694137</v>
      </c>
      <c r="AH8" s="36">
        <f>+AF8/AG8</f>
        <v>0.5768491411732779</v>
      </c>
      <c r="AI8" s="36">
        <f>IF(AH8/N8&gt;100%,100%,AH8/N8)</f>
        <v>1</v>
      </c>
      <c r="AJ8" s="10"/>
      <c r="AK8" s="35">
        <v>37310438293</v>
      </c>
      <c r="AL8" s="35">
        <v>48761520635</v>
      </c>
      <c r="AM8" s="36">
        <f>+AK8/AL8</f>
        <v>0.76516150044384279</v>
      </c>
      <c r="AN8" s="36">
        <f>IF(AM8/O8&gt;100%,100%,AM8/O8)</f>
        <v>1</v>
      </c>
      <c r="AO8" s="10"/>
      <c r="AP8" s="43">
        <f t="shared" si="1"/>
        <v>0.65</v>
      </c>
      <c r="AQ8" s="43"/>
      <c r="AR8" s="43">
        <f t="shared" ref="AR8:AR15" si="2">IF(AQ8/AP8&gt;100%,100%,AQ8/AP8)</f>
        <v>0</v>
      </c>
      <c r="AS8" s="10"/>
    </row>
    <row r="9" spans="1:45" s="16" customFormat="1" ht="87" x14ac:dyDescent="0.35">
      <c r="A9" s="9">
        <v>4</v>
      </c>
      <c r="B9" s="10" t="s">
        <v>36</v>
      </c>
      <c r="C9" s="10" t="s">
        <v>55</v>
      </c>
      <c r="D9" s="11" t="s">
        <v>63</v>
      </c>
      <c r="E9" s="10" t="s">
        <v>121</v>
      </c>
      <c r="F9" s="10" t="s">
        <v>40</v>
      </c>
      <c r="G9" s="10" t="s">
        <v>65</v>
      </c>
      <c r="H9" s="10" t="s">
        <v>66</v>
      </c>
      <c r="I9" s="10" t="s">
        <v>43</v>
      </c>
      <c r="J9" s="10" t="s">
        <v>44</v>
      </c>
      <c r="K9" s="10" t="s">
        <v>45</v>
      </c>
      <c r="L9" s="13">
        <v>0.1</v>
      </c>
      <c r="M9" s="13">
        <v>0.2</v>
      </c>
      <c r="N9" s="13">
        <v>0.4</v>
      </c>
      <c r="O9" s="13">
        <v>0.65</v>
      </c>
      <c r="P9" s="13">
        <v>0.65</v>
      </c>
      <c r="Q9" s="10" t="s">
        <v>60</v>
      </c>
      <c r="R9" s="10" t="s">
        <v>61</v>
      </c>
      <c r="S9" s="10" t="s">
        <v>62</v>
      </c>
      <c r="T9" s="10" t="s">
        <v>49</v>
      </c>
      <c r="U9" s="10" t="s">
        <v>50</v>
      </c>
      <c r="V9" s="20">
        <v>8540903375</v>
      </c>
      <c r="W9" s="20">
        <v>26069044913</v>
      </c>
      <c r="X9" s="19">
        <f>+V9/W9</f>
        <v>0.32762624804642759</v>
      </c>
      <c r="Y9" s="19">
        <f>IF(X9/L9&gt;100%,100%,X9/L9)</f>
        <v>1</v>
      </c>
      <c r="Z9" s="10"/>
      <c r="AA9" s="35">
        <v>14157893813</v>
      </c>
      <c r="AB9" s="35">
        <v>23462277089</v>
      </c>
      <c r="AC9" s="19">
        <f>+AA9/AB9</f>
        <v>0.60343221415783865</v>
      </c>
      <c r="AD9" s="19">
        <f>IF(AC9/M9&gt;100%,100%,AC9/M9)</f>
        <v>1</v>
      </c>
      <c r="AE9" s="10"/>
      <c r="AF9" s="35">
        <v>15873388719</v>
      </c>
      <c r="AG9" s="35">
        <v>22389025819</v>
      </c>
      <c r="AH9" s="36">
        <f>+AF9/AG9</f>
        <v>0.70898076795862042</v>
      </c>
      <c r="AI9" s="36">
        <f>IF(AH9/N9&gt;100%,100%,AH9/N9)</f>
        <v>1</v>
      </c>
      <c r="AJ9" s="10"/>
      <c r="AK9" s="35">
        <v>15912289808</v>
      </c>
      <c r="AL9" s="35">
        <v>22194840404</v>
      </c>
      <c r="AM9" s="36">
        <f>+AK9/AL9</f>
        <v>0.71693643740426516</v>
      </c>
      <c r="AN9" s="36">
        <f>IF(AM9/O9&gt;100%,100%,AM9/O9)</f>
        <v>1</v>
      </c>
      <c r="AO9" s="10"/>
      <c r="AP9" s="43">
        <f t="shared" si="1"/>
        <v>0.65</v>
      </c>
      <c r="AQ9" s="43"/>
      <c r="AR9" s="43">
        <f t="shared" si="2"/>
        <v>0</v>
      </c>
      <c r="AS9" s="10"/>
    </row>
    <row r="10" spans="1:45" s="16" customFormat="1" ht="174" x14ac:dyDescent="0.35">
      <c r="A10" s="9">
        <v>4</v>
      </c>
      <c r="B10" s="10" t="s">
        <v>36</v>
      </c>
      <c r="C10" s="10" t="s">
        <v>55</v>
      </c>
      <c r="D10" s="11" t="s">
        <v>67</v>
      </c>
      <c r="E10" s="10" t="s">
        <v>122</v>
      </c>
      <c r="F10" s="10" t="s">
        <v>40</v>
      </c>
      <c r="G10" s="10" t="s">
        <v>69</v>
      </c>
      <c r="H10" s="10" t="s">
        <v>70</v>
      </c>
      <c r="I10" s="13" t="s">
        <v>43</v>
      </c>
      <c r="J10" s="10" t="s">
        <v>44</v>
      </c>
      <c r="K10" s="10" t="s">
        <v>45</v>
      </c>
      <c r="L10" s="13">
        <v>0.15</v>
      </c>
      <c r="M10" s="13">
        <v>0.3</v>
      </c>
      <c r="N10" s="43">
        <v>0.6</v>
      </c>
      <c r="O10" s="43">
        <v>0.96</v>
      </c>
      <c r="P10" s="13">
        <v>0.96</v>
      </c>
      <c r="Q10" s="10" t="s">
        <v>60</v>
      </c>
      <c r="R10" s="10" t="s">
        <v>61</v>
      </c>
      <c r="S10" s="10" t="s">
        <v>62</v>
      </c>
      <c r="T10" s="10" t="s">
        <v>49</v>
      </c>
      <c r="U10" s="10" t="s">
        <v>50</v>
      </c>
      <c r="V10" s="20">
        <v>116954746000</v>
      </c>
      <c r="W10" s="20">
        <v>8882260674</v>
      </c>
      <c r="X10" s="19">
        <v>7.5899999999999995E-2</v>
      </c>
      <c r="Y10" s="19">
        <f>IF(X10/L10&gt;100%,100%,X10/L10)</f>
        <v>0.50600000000000001</v>
      </c>
      <c r="Z10" s="10" t="s">
        <v>71</v>
      </c>
      <c r="AA10" s="35">
        <v>29185137941</v>
      </c>
      <c r="AB10" s="35">
        <v>118265746000</v>
      </c>
      <c r="AC10" s="19">
        <f>+AA10/AB10</f>
        <v>0.2467759171873824</v>
      </c>
      <c r="AD10" s="19">
        <f>IF(AC10/M10&gt;100%,100%,AC10/M10)</f>
        <v>0.82258639062460803</v>
      </c>
      <c r="AE10" s="10"/>
      <c r="AF10" s="35">
        <v>67530621594</v>
      </c>
      <c r="AG10" s="35">
        <v>118265746000</v>
      </c>
      <c r="AH10" s="36">
        <f>+AF10/AG10</f>
        <v>0.57100744617972476</v>
      </c>
      <c r="AI10" s="36">
        <f>IF(AH10/N10&gt;100%,100%,AH10/N10)</f>
        <v>0.95167907696620802</v>
      </c>
      <c r="AJ10" s="10"/>
      <c r="AK10" s="35">
        <v>113036622470</v>
      </c>
      <c r="AL10" s="35">
        <v>118265746000</v>
      </c>
      <c r="AM10" s="36">
        <f>+AK10/AL10</f>
        <v>0.95578496980858685</v>
      </c>
      <c r="AN10" s="36">
        <f>IF(AM10/O10&gt;100%,100%,AM10/O10)</f>
        <v>0.99560934355061137</v>
      </c>
      <c r="AO10" s="25"/>
      <c r="AP10" s="43">
        <f t="shared" si="1"/>
        <v>0.96</v>
      </c>
      <c r="AQ10" s="43"/>
      <c r="AR10" s="43">
        <f t="shared" si="2"/>
        <v>0</v>
      </c>
      <c r="AS10" s="10"/>
    </row>
    <row r="11" spans="1:45" s="16" customFormat="1" ht="174" x14ac:dyDescent="0.35">
      <c r="A11" s="9">
        <v>4</v>
      </c>
      <c r="B11" s="10" t="s">
        <v>36</v>
      </c>
      <c r="C11" s="10" t="s">
        <v>55</v>
      </c>
      <c r="D11" s="11" t="s">
        <v>72</v>
      </c>
      <c r="E11" s="10" t="s">
        <v>123</v>
      </c>
      <c r="F11" s="10" t="s">
        <v>40</v>
      </c>
      <c r="G11" s="10" t="s">
        <v>74</v>
      </c>
      <c r="H11" s="10" t="s">
        <v>75</v>
      </c>
      <c r="I11" s="13" t="s">
        <v>43</v>
      </c>
      <c r="J11" s="10" t="s">
        <v>44</v>
      </c>
      <c r="K11" s="10" t="s">
        <v>45</v>
      </c>
      <c r="L11" s="13">
        <v>0.1</v>
      </c>
      <c r="M11" s="13">
        <v>0.2</v>
      </c>
      <c r="N11" s="43">
        <v>0.35</v>
      </c>
      <c r="O11" s="43">
        <v>0.5</v>
      </c>
      <c r="P11" s="13">
        <v>0.5</v>
      </c>
      <c r="Q11" s="10" t="s">
        <v>60</v>
      </c>
      <c r="R11" s="10" t="s">
        <v>61</v>
      </c>
      <c r="S11" s="10" t="s">
        <v>62</v>
      </c>
      <c r="T11" s="10" t="s">
        <v>49</v>
      </c>
      <c r="U11" s="10" t="s">
        <v>50</v>
      </c>
      <c r="V11" s="20">
        <v>116954746000</v>
      </c>
      <c r="W11" s="20">
        <v>1258290186</v>
      </c>
      <c r="X11" s="19">
        <v>1.0800000000000001E-2</v>
      </c>
      <c r="Y11" s="19">
        <f>IF(X11/L11&gt;100%,100%,X11/L11)</f>
        <v>0.108</v>
      </c>
      <c r="Z11" s="10" t="s">
        <v>71</v>
      </c>
      <c r="AA11" s="35">
        <v>8416071902</v>
      </c>
      <c r="AB11" s="35">
        <v>118265746000</v>
      </c>
      <c r="AC11" s="19">
        <f t="shared" ref="AC11:AC21" si="3">+AA11/AB11</f>
        <v>7.1162379527881223E-2</v>
      </c>
      <c r="AD11" s="19">
        <f>IF(AC11/M11&gt;100%,100%,AC11/M11)</f>
        <v>0.35581189763940607</v>
      </c>
      <c r="AE11" s="10"/>
      <c r="AF11" s="35">
        <v>22463976533</v>
      </c>
      <c r="AG11" s="35">
        <v>118265746000</v>
      </c>
      <c r="AH11" s="36">
        <f>+AF11/AG11</f>
        <v>0.18994491044769632</v>
      </c>
      <c r="AI11" s="36">
        <f>IF(AH11/N11&gt;100%,100%,AH11/N11)</f>
        <v>0.5426997441362752</v>
      </c>
      <c r="AJ11" s="10"/>
      <c r="AK11" s="35">
        <v>51826077504</v>
      </c>
      <c r="AL11" s="35">
        <v>118265746000</v>
      </c>
      <c r="AM11" s="36">
        <f>+AK11/AL11</f>
        <v>0.43821714449761301</v>
      </c>
      <c r="AN11" s="36">
        <f>IF(AM11/O11&gt;100%,100%,AM11/O11)</f>
        <v>0.87643428899522602</v>
      </c>
      <c r="AO11" s="10"/>
      <c r="AP11" s="43">
        <f t="shared" si="1"/>
        <v>0.5</v>
      </c>
      <c r="AQ11" s="43"/>
      <c r="AR11" s="43">
        <f t="shared" si="2"/>
        <v>0</v>
      </c>
      <c r="AS11" s="10"/>
    </row>
    <row r="12" spans="1:45" s="16" customFormat="1" ht="217.5" x14ac:dyDescent="0.35">
      <c r="A12" s="9">
        <v>4</v>
      </c>
      <c r="B12" s="10" t="s">
        <v>36</v>
      </c>
      <c r="C12" s="10" t="s">
        <v>55</v>
      </c>
      <c r="D12" s="11" t="s">
        <v>76</v>
      </c>
      <c r="E12" s="10" t="s">
        <v>77</v>
      </c>
      <c r="F12" s="10" t="s">
        <v>78</v>
      </c>
      <c r="G12" s="10" t="s">
        <v>79</v>
      </c>
      <c r="H12" s="10" t="s">
        <v>80</v>
      </c>
      <c r="I12" s="10" t="s">
        <v>43</v>
      </c>
      <c r="J12" s="10" t="s">
        <v>81</v>
      </c>
      <c r="K12" s="10" t="s">
        <v>45</v>
      </c>
      <c r="L12" s="13">
        <v>1</v>
      </c>
      <c r="M12" s="13">
        <v>1</v>
      </c>
      <c r="N12" s="13">
        <v>1</v>
      </c>
      <c r="O12" s="13">
        <v>1</v>
      </c>
      <c r="P12" s="13">
        <v>1</v>
      </c>
      <c r="Q12" s="10" t="s">
        <v>60</v>
      </c>
      <c r="R12" s="10" t="s">
        <v>82</v>
      </c>
      <c r="S12" s="10" t="s">
        <v>83</v>
      </c>
      <c r="T12" s="10" t="s">
        <v>49</v>
      </c>
      <c r="U12" s="10" t="s">
        <v>50</v>
      </c>
      <c r="V12" s="43"/>
      <c r="W12" s="43"/>
      <c r="X12" s="10"/>
      <c r="Y12" s="10"/>
      <c r="Z12" s="10"/>
      <c r="AA12" s="57">
        <v>494</v>
      </c>
      <c r="AB12" s="57">
        <v>539</v>
      </c>
      <c r="AC12" s="55">
        <f>AA12/AB12</f>
        <v>0.91651205936920221</v>
      </c>
      <c r="AD12" s="55">
        <f>AC12/M12</f>
        <v>0.91651205936920221</v>
      </c>
      <c r="AE12" s="53" t="s">
        <v>84</v>
      </c>
      <c r="AF12" s="49">
        <v>820</v>
      </c>
      <c r="AG12" s="49">
        <v>825</v>
      </c>
      <c r="AH12" s="48">
        <f>AF12/AG12</f>
        <v>0.9939393939393939</v>
      </c>
      <c r="AI12" s="12">
        <f>AH12/100%</f>
        <v>0.9939393939393939</v>
      </c>
      <c r="AJ12" s="10"/>
      <c r="AK12" s="49">
        <v>1090</v>
      </c>
      <c r="AL12" s="49">
        <v>1117</v>
      </c>
      <c r="AM12" s="48">
        <f>AK12/AL12</f>
        <v>0.97582811101163835</v>
      </c>
      <c r="AN12" s="12">
        <f>AM12/100%</f>
        <v>0.97582811101163835</v>
      </c>
      <c r="AO12" s="10"/>
      <c r="AP12" s="43">
        <f t="shared" si="1"/>
        <v>1</v>
      </c>
      <c r="AQ12" s="43">
        <f>AVERAGE(W12,AB12,AG12,AL12)</f>
        <v>827</v>
      </c>
      <c r="AR12" s="43">
        <f t="shared" si="2"/>
        <v>1</v>
      </c>
      <c r="AS12" s="10"/>
    </row>
    <row r="13" spans="1:45" s="16" customFormat="1" ht="246.5" x14ac:dyDescent="0.35">
      <c r="A13" s="9">
        <v>4</v>
      </c>
      <c r="B13" s="10" t="s">
        <v>36</v>
      </c>
      <c r="C13" s="10" t="s">
        <v>55</v>
      </c>
      <c r="D13" s="11" t="s">
        <v>86</v>
      </c>
      <c r="E13" s="10" t="s">
        <v>87</v>
      </c>
      <c r="F13" s="10" t="s">
        <v>78</v>
      </c>
      <c r="G13" s="10" t="s">
        <v>88</v>
      </c>
      <c r="H13" s="10" t="s">
        <v>89</v>
      </c>
      <c r="I13" s="10" t="s">
        <v>43</v>
      </c>
      <c r="J13" s="10" t="s">
        <v>81</v>
      </c>
      <c r="K13" s="10" t="s">
        <v>45</v>
      </c>
      <c r="L13" s="13">
        <v>1</v>
      </c>
      <c r="M13" s="13">
        <v>1</v>
      </c>
      <c r="N13" s="13">
        <v>1</v>
      </c>
      <c r="O13" s="13">
        <v>1</v>
      </c>
      <c r="P13" s="13">
        <v>1</v>
      </c>
      <c r="Q13" s="10" t="s">
        <v>60</v>
      </c>
      <c r="R13" s="10" t="s">
        <v>82</v>
      </c>
      <c r="S13" s="10" t="s">
        <v>90</v>
      </c>
      <c r="T13" s="10" t="s">
        <v>49</v>
      </c>
      <c r="U13" s="10" t="s">
        <v>50</v>
      </c>
      <c r="V13" s="14">
        <v>54</v>
      </c>
      <c r="W13" s="10">
        <v>167</v>
      </c>
      <c r="X13" s="46">
        <f>(V13/W13)*100</f>
        <v>32.335329341317362</v>
      </c>
      <c r="Y13" s="19">
        <f>IF(V13/W13&gt;100%,100%,V13/W13)</f>
        <v>0.32335329341317365</v>
      </c>
      <c r="Z13" s="10"/>
      <c r="AA13" s="58">
        <v>452</v>
      </c>
      <c r="AB13" s="58">
        <v>539</v>
      </c>
      <c r="AC13" s="55">
        <f>AA13/AB13</f>
        <v>0.83858998144712427</v>
      </c>
      <c r="AD13" s="55">
        <f>AC13/M13</f>
        <v>0.83858998144712427</v>
      </c>
      <c r="AE13" s="53"/>
      <c r="AF13" s="49">
        <v>709</v>
      </c>
      <c r="AG13" s="49">
        <v>795</v>
      </c>
      <c r="AH13" s="43">
        <f>AF13/AG13</f>
        <v>0.89182389937106921</v>
      </c>
      <c r="AI13" s="13">
        <f>AH13/100%</f>
        <v>0.89182389937106921</v>
      </c>
      <c r="AJ13" s="10" t="s">
        <v>91</v>
      </c>
      <c r="AK13" s="90">
        <v>1071</v>
      </c>
      <c r="AL13" s="70">
        <v>1089</v>
      </c>
      <c r="AM13" s="65">
        <f>AK13/AL13</f>
        <v>0.98347107438016534</v>
      </c>
      <c r="AN13" s="36">
        <f>IF(AM13/O13&gt;100%,100%,AM13/O13)</f>
        <v>0.98347107438016534</v>
      </c>
      <c r="AO13" s="10"/>
      <c r="AP13" s="43">
        <f t="shared" si="1"/>
        <v>1</v>
      </c>
      <c r="AQ13" s="43">
        <f t="shared" ref="AQ13:AQ14" si="4">AVERAGE(W13,AB13,AG13,AL13)</f>
        <v>647.5</v>
      </c>
      <c r="AR13" s="43">
        <f t="shared" si="2"/>
        <v>1</v>
      </c>
      <c r="AS13" s="10"/>
    </row>
    <row r="14" spans="1:45" s="16" customFormat="1" ht="145" x14ac:dyDescent="0.35">
      <c r="A14" s="9">
        <v>4</v>
      </c>
      <c r="B14" s="10" t="s">
        <v>36</v>
      </c>
      <c r="C14" s="10" t="s">
        <v>55</v>
      </c>
      <c r="D14" s="11" t="s">
        <v>92</v>
      </c>
      <c r="E14" s="10" t="s">
        <v>93</v>
      </c>
      <c r="F14" s="10" t="s">
        <v>78</v>
      </c>
      <c r="G14" s="10" t="s">
        <v>94</v>
      </c>
      <c r="H14" s="10" t="s">
        <v>95</v>
      </c>
      <c r="I14" s="10" t="s">
        <v>43</v>
      </c>
      <c r="J14" s="10" t="s">
        <v>81</v>
      </c>
      <c r="K14" s="10" t="s">
        <v>45</v>
      </c>
      <c r="L14" s="13">
        <v>0.9</v>
      </c>
      <c r="M14" s="13">
        <v>0.9</v>
      </c>
      <c r="N14" s="13">
        <v>0.9</v>
      </c>
      <c r="O14" s="13">
        <v>0.9</v>
      </c>
      <c r="P14" s="13">
        <v>0.9</v>
      </c>
      <c r="Q14" s="10" t="s">
        <v>60</v>
      </c>
      <c r="R14" s="10" t="s">
        <v>96</v>
      </c>
      <c r="S14" s="10" t="s">
        <v>90</v>
      </c>
      <c r="T14" s="10" t="s">
        <v>49</v>
      </c>
      <c r="U14" s="10" t="s">
        <v>97</v>
      </c>
      <c r="V14" s="43"/>
      <c r="W14" s="43"/>
      <c r="X14" s="10"/>
      <c r="Y14" s="10"/>
      <c r="Z14" s="10"/>
      <c r="AA14" s="58">
        <v>34</v>
      </c>
      <c r="AB14" s="58">
        <v>34</v>
      </c>
      <c r="AC14" s="55">
        <f>AA14/AB14</f>
        <v>1</v>
      </c>
      <c r="AD14" s="55">
        <f>AC14/M14</f>
        <v>1.1111111111111112</v>
      </c>
      <c r="AE14" s="10"/>
      <c r="AF14" s="47">
        <v>34</v>
      </c>
      <c r="AG14" s="47">
        <v>34</v>
      </c>
      <c r="AH14" s="43">
        <f t="shared" ref="AH14:AH15" si="5">IF(AG14/AF14&gt;100%,100%,AG14/AF14)</f>
        <v>1</v>
      </c>
      <c r="AI14" s="56">
        <f>IF(AH14/N14&gt;100%,100%,AH14/N14)</f>
        <v>1</v>
      </c>
      <c r="AJ14" s="10" t="s">
        <v>98</v>
      </c>
      <c r="AK14" s="47">
        <v>34</v>
      </c>
      <c r="AL14" s="47">
        <v>34</v>
      </c>
      <c r="AM14" s="43">
        <f t="shared" ref="AM14" si="6">IF(AL14/AK14&gt;100%,100%,AL14/AK14)</f>
        <v>1</v>
      </c>
      <c r="AN14" s="56">
        <v>1</v>
      </c>
      <c r="AO14" s="10"/>
      <c r="AP14" s="43">
        <f t="shared" si="1"/>
        <v>0.9</v>
      </c>
      <c r="AQ14" s="43">
        <f t="shared" si="4"/>
        <v>34</v>
      </c>
      <c r="AR14" s="43">
        <f t="shared" si="2"/>
        <v>1</v>
      </c>
      <c r="AS14" s="10"/>
    </row>
    <row r="15" spans="1:45" s="16" customFormat="1" ht="87" x14ac:dyDescent="0.35">
      <c r="A15" s="9">
        <v>4</v>
      </c>
      <c r="B15" s="10" t="s">
        <v>36</v>
      </c>
      <c r="C15" s="10" t="s">
        <v>55</v>
      </c>
      <c r="D15" s="11" t="s">
        <v>99</v>
      </c>
      <c r="E15" s="10" t="s">
        <v>100</v>
      </c>
      <c r="F15" s="10" t="s">
        <v>78</v>
      </c>
      <c r="G15" s="10" t="s">
        <v>94</v>
      </c>
      <c r="H15" s="10" t="s">
        <v>101</v>
      </c>
      <c r="I15" s="10" t="s">
        <v>43</v>
      </c>
      <c r="J15" s="10" t="s">
        <v>44</v>
      </c>
      <c r="K15" s="10" t="s">
        <v>45</v>
      </c>
      <c r="L15" s="13">
        <v>0</v>
      </c>
      <c r="M15" s="13">
        <v>0</v>
      </c>
      <c r="N15" s="13">
        <v>0</v>
      </c>
      <c r="O15" s="13">
        <v>1</v>
      </c>
      <c r="P15" s="13">
        <v>1</v>
      </c>
      <c r="Q15" s="10" t="s">
        <v>60</v>
      </c>
      <c r="R15" s="54" t="s">
        <v>96</v>
      </c>
      <c r="S15" s="54" t="s">
        <v>90</v>
      </c>
      <c r="T15" s="54" t="s">
        <v>49</v>
      </c>
      <c r="U15" s="54" t="s">
        <v>97</v>
      </c>
      <c r="V15" s="43"/>
      <c r="W15" s="43"/>
      <c r="X15" s="10"/>
      <c r="Y15" s="10"/>
      <c r="Z15" s="10"/>
      <c r="AA15" s="43">
        <f t="shared" ref="AA15" si="7">M15</f>
        <v>0</v>
      </c>
      <c r="AB15" s="43"/>
      <c r="AC15" s="19" t="e">
        <f t="shared" si="3"/>
        <v>#DIV/0!</v>
      </c>
      <c r="AD15" s="10"/>
      <c r="AE15" s="10"/>
      <c r="AF15" s="43">
        <f t="shared" si="0"/>
        <v>0</v>
      </c>
      <c r="AG15" s="43"/>
      <c r="AH15" s="43" t="e">
        <f t="shared" si="5"/>
        <v>#DIV/0!</v>
      </c>
      <c r="AI15" s="10"/>
      <c r="AJ15" s="10" t="s">
        <v>102</v>
      </c>
      <c r="AK15" s="67">
        <v>33</v>
      </c>
      <c r="AL15" s="53">
        <v>33</v>
      </c>
      <c r="AM15" s="56">
        <f>+AK15/AL15</f>
        <v>1</v>
      </c>
      <c r="AN15" s="36">
        <f>IF(AM15/O15&gt;100%,100%,AM15/O15)</f>
        <v>1</v>
      </c>
      <c r="AO15" s="10"/>
      <c r="AP15" s="43">
        <f t="shared" si="1"/>
        <v>1</v>
      </c>
      <c r="AQ15" s="43"/>
      <c r="AR15" s="43">
        <f t="shared" si="2"/>
        <v>0</v>
      </c>
      <c r="AS15" s="10"/>
    </row>
    <row r="16" spans="1:45" x14ac:dyDescent="0.35">
      <c r="AC16" s="19" t="e">
        <f t="shared" si="3"/>
        <v>#DIV/0!</v>
      </c>
    </row>
    <row r="17" spans="29:29" x14ac:dyDescent="0.35">
      <c r="AC17" s="19" t="e">
        <f t="shared" si="3"/>
        <v>#DIV/0!</v>
      </c>
    </row>
    <row r="18" spans="29:29" x14ac:dyDescent="0.35">
      <c r="AC18" s="19" t="e">
        <f t="shared" si="3"/>
        <v>#DIV/0!</v>
      </c>
    </row>
    <row r="19" spans="29:29" x14ac:dyDescent="0.35">
      <c r="AC19" s="19" t="e">
        <f t="shared" si="3"/>
        <v>#DIV/0!</v>
      </c>
    </row>
    <row r="20" spans="29:29" x14ac:dyDescent="0.35">
      <c r="AC20" s="19" t="e">
        <f t="shared" si="3"/>
        <v>#DIV/0!</v>
      </c>
    </row>
    <row r="21" spans="29:29" x14ac:dyDescent="0.35">
      <c r="AC21" s="19" t="e">
        <f t="shared" si="3"/>
        <v>#DIV/0!</v>
      </c>
    </row>
  </sheetData>
  <mergeCells count="12">
    <mergeCell ref="A1:K1"/>
    <mergeCell ref="L1:P1"/>
    <mergeCell ref="A2:K2"/>
    <mergeCell ref="A4:B5"/>
    <mergeCell ref="C4:C6"/>
    <mergeCell ref="D4:F5"/>
    <mergeCell ref="G4:Q5"/>
    <mergeCell ref="R4:U5"/>
    <mergeCell ref="V4:Z5"/>
    <mergeCell ref="AA4:AE5"/>
    <mergeCell ref="AF4:AJ5"/>
    <mergeCell ref="AK4:AO5"/>
  </mergeCells>
  <dataValidations count="1">
    <dataValidation allowBlank="1" showInputMessage="1" showErrorMessage="1" error="Escriba un texto " promptTitle="Cualquier contenido" sqref="F6 F3" xr:uid="{8FB1EB58-B80D-4993-9A75-8EDA8EE3F7FB}"/>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FD2360-E03C-48A7-8A61-671012149076}">
  <sheetPr>
    <tabColor rgb="FF00B050"/>
  </sheetPr>
  <dimension ref="A1:AV15"/>
  <sheetViews>
    <sheetView topLeftCell="D4" workbookViewId="0">
      <pane xSplit="2" ySplit="3" topLeftCell="AK10" activePane="bottomRight" state="frozen"/>
      <selection pane="topRight"/>
      <selection pane="bottomLeft"/>
      <selection pane="bottomRight" activeCell="AK13" sqref="AK13"/>
    </sheetView>
  </sheetViews>
  <sheetFormatPr baseColWidth="10" defaultColWidth="10.81640625" defaultRowHeight="14.5" x14ac:dyDescent="0.35"/>
  <cols>
    <col min="1" max="1" width="4.1796875" style="4" customWidth="1"/>
    <col min="2" max="2" width="25.54296875" style="4" customWidth="1"/>
    <col min="3" max="3" width="13.81640625" style="4" customWidth="1"/>
    <col min="4" max="4" width="8.1796875" style="4" customWidth="1"/>
    <col min="5" max="5" width="44.26953125" style="4" bestFit="1" customWidth="1"/>
    <col min="6" max="6" width="10.81640625" style="4"/>
    <col min="7" max="7" width="24.453125" style="4" customWidth="1"/>
    <col min="8" max="8" width="23.54296875" style="4" customWidth="1"/>
    <col min="9" max="9" width="10" style="4" customWidth="1"/>
    <col min="10" max="10" width="18.453125" style="4" customWidth="1"/>
    <col min="11" max="11" width="15.81640625" style="4" customWidth="1"/>
    <col min="12" max="15" width="7.26953125" style="4" customWidth="1"/>
    <col min="16" max="16" width="8.54296875" style="4" customWidth="1"/>
    <col min="17" max="17" width="10.54296875" style="4" customWidth="1"/>
    <col min="18" max="18" width="14.26953125" style="4" customWidth="1"/>
    <col min="19" max="19" width="10.26953125" style="4" customWidth="1"/>
    <col min="20" max="20" width="20.7265625" style="4" customWidth="1"/>
    <col min="21" max="21" width="13.453125" style="4" customWidth="1"/>
    <col min="22" max="25" width="15.7265625" style="4" hidden="1" customWidth="1"/>
    <col min="26" max="26" width="30.7265625" style="4" hidden="1" customWidth="1"/>
    <col min="27" max="29" width="16.54296875" style="4" hidden="1" customWidth="1"/>
    <col min="30" max="30" width="16.26953125" style="4" hidden="1" customWidth="1"/>
    <col min="31" max="31" width="66.54296875" style="4" hidden="1" customWidth="1"/>
    <col min="32" max="34" width="16.54296875" style="4" customWidth="1"/>
    <col min="35" max="35" width="15.453125" style="4" customWidth="1"/>
    <col min="36" max="36" width="57.54296875" style="4" customWidth="1"/>
    <col min="37" max="38" width="22" style="4" customWidth="1"/>
    <col min="39" max="39" width="16.54296875" style="4" customWidth="1"/>
    <col min="40" max="40" width="34.81640625" style="4" customWidth="1"/>
    <col min="41" max="43" width="16.54296875" style="4" customWidth="1"/>
    <col min="44" max="44" width="21.54296875" style="4" customWidth="1"/>
    <col min="45" max="45" width="39.453125" style="4" customWidth="1"/>
    <col min="46" max="16384" width="10.81640625" style="4"/>
  </cols>
  <sheetData>
    <row r="1" spans="1:48" s="1" customFormat="1" ht="70.5" customHeight="1" x14ac:dyDescent="0.35">
      <c r="A1" s="92" t="s">
        <v>124</v>
      </c>
      <c r="B1" s="93"/>
      <c r="C1" s="93"/>
      <c r="D1" s="93"/>
      <c r="E1" s="93"/>
      <c r="F1" s="93"/>
      <c r="G1" s="93"/>
      <c r="H1" s="93"/>
      <c r="I1" s="93"/>
      <c r="J1" s="93"/>
      <c r="K1" s="93"/>
      <c r="L1" s="94"/>
      <c r="M1" s="94"/>
      <c r="N1" s="94"/>
      <c r="O1" s="94"/>
      <c r="P1" s="94"/>
    </row>
    <row r="2" spans="1:48" s="18" customFormat="1" ht="23.5" customHeight="1" x14ac:dyDescent="0.35">
      <c r="A2" s="92" t="s">
        <v>1</v>
      </c>
      <c r="B2" s="92"/>
      <c r="C2" s="92"/>
      <c r="D2" s="92"/>
      <c r="E2" s="92"/>
      <c r="F2" s="92"/>
      <c r="G2" s="92"/>
      <c r="H2" s="92"/>
      <c r="I2" s="92"/>
      <c r="J2" s="92"/>
      <c r="K2" s="92"/>
      <c r="L2" s="17"/>
      <c r="M2" s="17"/>
      <c r="N2" s="17"/>
      <c r="O2" s="17"/>
      <c r="P2" s="17"/>
    </row>
    <row r="3" spans="1:48" s="1" customFormat="1" x14ac:dyDescent="0.35"/>
    <row r="4" spans="1:48" ht="14.5" customHeight="1" x14ac:dyDescent="0.35">
      <c r="A4" s="95" t="s">
        <v>2</v>
      </c>
      <c r="B4" s="95"/>
      <c r="C4" s="95" t="s">
        <v>3</v>
      </c>
      <c r="D4" s="95" t="s">
        <v>4</v>
      </c>
      <c r="E4" s="95"/>
      <c r="F4" s="95"/>
      <c r="G4" s="96" t="s">
        <v>5</v>
      </c>
      <c r="H4" s="96"/>
      <c r="I4" s="96"/>
      <c r="J4" s="96"/>
      <c r="K4" s="96"/>
      <c r="L4" s="96"/>
      <c r="M4" s="96"/>
      <c r="N4" s="96"/>
      <c r="O4" s="96"/>
      <c r="P4" s="96"/>
      <c r="Q4" s="96"/>
      <c r="R4" s="95" t="s">
        <v>6</v>
      </c>
      <c r="S4" s="95"/>
      <c r="T4" s="95"/>
      <c r="U4" s="95"/>
      <c r="V4" s="97" t="s">
        <v>7</v>
      </c>
      <c r="W4" s="98"/>
      <c r="X4" s="98"/>
      <c r="Y4" s="98"/>
      <c r="Z4" s="99"/>
      <c r="AA4" s="103" t="s">
        <v>8</v>
      </c>
      <c r="AB4" s="104"/>
      <c r="AC4" s="104"/>
      <c r="AD4" s="104"/>
      <c r="AE4" s="105"/>
      <c r="AF4" s="109" t="s">
        <v>9</v>
      </c>
      <c r="AG4" s="110"/>
      <c r="AH4" s="110"/>
      <c r="AI4" s="110"/>
      <c r="AJ4" s="111"/>
      <c r="AK4" s="115" t="s">
        <v>10</v>
      </c>
      <c r="AL4" s="116"/>
      <c r="AM4" s="116"/>
      <c r="AN4" s="116"/>
      <c r="AO4" s="117"/>
    </row>
    <row r="5" spans="1:48" ht="14.5" customHeight="1" x14ac:dyDescent="0.35">
      <c r="A5" s="95"/>
      <c r="B5" s="95"/>
      <c r="C5" s="95"/>
      <c r="D5" s="95"/>
      <c r="E5" s="95"/>
      <c r="F5" s="95"/>
      <c r="G5" s="96"/>
      <c r="H5" s="96"/>
      <c r="I5" s="96"/>
      <c r="J5" s="96"/>
      <c r="K5" s="96"/>
      <c r="L5" s="96"/>
      <c r="M5" s="96"/>
      <c r="N5" s="96"/>
      <c r="O5" s="96"/>
      <c r="P5" s="96"/>
      <c r="Q5" s="96"/>
      <c r="R5" s="95"/>
      <c r="S5" s="95"/>
      <c r="T5" s="95"/>
      <c r="U5" s="95"/>
      <c r="V5" s="100"/>
      <c r="W5" s="101"/>
      <c r="X5" s="101"/>
      <c r="Y5" s="101"/>
      <c r="Z5" s="102"/>
      <c r="AA5" s="106"/>
      <c r="AB5" s="107"/>
      <c r="AC5" s="107"/>
      <c r="AD5" s="107"/>
      <c r="AE5" s="108"/>
      <c r="AF5" s="112"/>
      <c r="AG5" s="113"/>
      <c r="AH5" s="113"/>
      <c r="AI5" s="113"/>
      <c r="AJ5" s="114"/>
      <c r="AK5" s="118"/>
      <c r="AL5" s="119"/>
      <c r="AM5" s="119"/>
      <c r="AN5" s="119"/>
      <c r="AO5" s="120"/>
    </row>
    <row r="6" spans="1:48" ht="72.5" x14ac:dyDescent="0.35">
      <c r="A6" s="2" t="s">
        <v>11</v>
      </c>
      <c r="B6" s="2" t="s">
        <v>12</v>
      </c>
      <c r="C6" s="95"/>
      <c r="D6" s="2" t="s">
        <v>13</v>
      </c>
      <c r="E6" s="2" t="s">
        <v>14</v>
      </c>
      <c r="F6" s="2" t="s">
        <v>15</v>
      </c>
      <c r="G6" s="3" t="s">
        <v>16</v>
      </c>
      <c r="H6" s="3" t="s">
        <v>17</v>
      </c>
      <c r="I6" s="3" t="s">
        <v>18</v>
      </c>
      <c r="J6" s="3" t="s">
        <v>19</v>
      </c>
      <c r="K6" s="3" t="s">
        <v>20</v>
      </c>
      <c r="L6" s="3" t="s">
        <v>21</v>
      </c>
      <c r="M6" s="3" t="s">
        <v>22</v>
      </c>
      <c r="N6" s="3" t="s">
        <v>23</v>
      </c>
      <c r="O6" s="3" t="s">
        <v>24</v>
      </c>
      <c r="P6" s="3" t="s">
        <v>25</v>
      </c>
      <c r="Q6" s="3" t="s">
        <v>26</v>
      </c>
      <c r="R6" s="2" t="s">
        <v>27</v>
      </c>
      <c r="S6" s="2" t="s">
        <v>28</v>
      </c>
      <c r="T6" s="2" t="s">
        <v>29</v>
      </c>
      <c r="U6" s="2" t="s">
        <v>30</v>
      </c>
      <c r="V6" s="5" t="s">
        <v>31</v>
      </c>
      <c r="W6" s="5" t="s">
        <v>32</v>
      </c>
      <c r="X6" s="5" t="s">
        <v>33</v>
      </c>
      <c r="Y6" s="5" t="s">
        <v>34</v>
      </c>
      <c r="Z6" s="5" t="s">
        <v>35</v>
      </c>
      <c r="AA6" s="6" t="s">
        <v>31</v>
      </c>
      <c r="AB6" s="6" t="s">
        <v>32</v>
      </c>
      <c r="AC6" s="6" t="s">
        <v>33</v>
      </c>
      <c r="AD6" s="6" t="s">
        <v>34</v>
      </c>
      <c r="AE6" s="6" t="s">
        <v>35</v>
      </c>
      <c r="AF6" s="7" t="s">
        <v>31</v>
      </c>
      <c r="AG6" s="7" t="s">
        <v>32</v>
      </c>
      <c r="AH6" s="7" t="s">
        <v>33</v>
      </c>
      <c r="AI6" s="7" t="s">
        <v>34</v>
      </c>
      <c r="AJ6" s="7" t="s">
        <v>35</v>
      </c>
      <c r="AK6" s="8" t="s">
        <v>31</v>
      </c>
      <c r="AL6" s="8" t="s">
        <v>32</v>
      </c>
      <c r="AM6" s="8" t="s">
        <v>33</v>
      </c>
      <c r="AN6" s="8" t="s">
        <v>34</v>
      </c>
      <c r="AO6" s="8" t="s">
        <v>35</v>
      </c>
    </row>
    <row r="7" spans="1:48" s="16" customFormat="1" ht="101.5" x14ac:dyDescent="0.35">
      <c r="A7" s="9">
        <v>4</v>
      </c>
      <c r="B7" s="10" t="s">
        <v>36</v>
      </c>
      <c r="C7" s="10" t="s">
        <v>37</v>
      </c>
      <c r="D7" s="11" t="s">
        <v>38</v>
      </c>
      <c r="E7" s="10" t="s">
        <v>114</v>
      </c>
      <c r="F7" s="10" t="s">
        <v>40</v>
      </c>
      <c r="G7" s="10" t="s">
        <v>41</v>
      </c>
      <c r="H7" s="10" t="s">
        <v>42</v>
      </c>
      <c r="I7" s="12" t="s">
        <v>43</v>
      </c>
      <c r="J7" s="10" t="s">
        <v>44</v>
      </c>
      <c r="K7" s="10" t="s">
        <v>45</v>
      </c>
      <c r="L7" s="13">
        <v>0</v>
      </c>
      <c r="M7" s="13">
        <v>0</v>
      </c>
      <c r="N7" s="13">
        <v>0</v>
      </c>
      <c r="O7" s="13">
        <v>0.75</v>
      </c>
      <c r="P7" s="13">
        <v>0.75</v>
      </c>
      <c r="Q7" s="10" t="s">
        <v>46</v>
      </c>
      <c r="R7" s="10" t="s">
        <v>47</v>
      </c>
      <c r="S7" s="10" t="s">
        <v>48</v>
      </c>
      <c r="T7" s="10" t="s">
        <v>49</v>
      </c>
      <c r="U7" s="10" t="s">
        <v>50</v>
      </c>
      <c r="V7" s="43"/>
      <c r="W7" s="10"/>
      <c r="X7" s="10"/>
      <c r="Y7" s="10"/>
      <c r="Z7" s="10" t="s">
        <v>51</v>
      </c>
      <c r="AA7" s="43"/>
      <c r="AB7" s="10"/>
      <c r="AC7" s="12"/>
      <c r="AD7" s="10"/>
      <c r="AE7" s="10" t="s">
        <v>115</v>
      </c>
      <c r="AF7" s="43">
        <f t="shared" ref="AF7:AF15" si="0">N7</f>
        <v>0</v>
      </c>
      <c r="AG7" s="10"/>
      <c r="AH7" s="10" t="e">
        <f>IF(AG7/AF7&gt;100%,100%,AG7/AF7)</f>
        <v>#DIV/0!</v>
      </c>
      <c r="AI7" s="10"/>
      <c r="AJ7" s="10" t="s">
        <v>53</v>
      </c>
      <c r="AK7" s="28" t="s">
        <v>54</v>
      </c>
      <c r="AL7" s="25" t="s">
        <v>54</v>
      </c>
      <c r="AM7" s="82">
        <v>0.79700000000000004</v>
      </c>
      <c r="AN7" s="36">
        <f>IF(AM7/O7&gt;100%,100%,AM7/O7)</f>
        <v>1</v>
      </c>
      <c r="AO7" s="25"/>
      <c r="AP7" s="28">
        <f t="shared" ref="AP7:AP15" si="1">P7</f>
        <v>0.75</v>
      </c>
      <c r="AQ7" s="25"/>
      <c r="AR7" s="79">
        <f>IF(AQ7/AP7&gt;100%,100%,AQ7/AP7)</f>
        <v>0</v>
      </c>
      <c r="AS7" s="25"/>
      <c r="AT7" s="31"/>
      <c r="AU7" s="31"/>
      <c r="AV7" s="31"/>
    </row>
    <row r="8" spans="1:48" s="16" customFormat="1" ht="87" x14ac:dyDescent="0.35">
      <c r="A8" s="9">
        <v>4</v>
      </c>
      <c r="B8" s="10" t="s">
        <v>36</v>
      </c>
      <c r="C8" s="10" t="s">
        <v>55</v>
      </c>
      <c r="D8" s="11" t="s">
        <v>56</v>
      </c>
      <c r="E8" s="10" t="s">
        <v>106</v>
      </c>
      <c r="F8" s="10" t="s">
        <v>40</v>
      </c>
      <c r="G8" s="10" t="s">
        <v>58</v>
      </c>
      <c r="H8" s="10" t="s">
        <v>59</v>
      </c>
      <c r="I8" s="10" t="s">
        <v>43</v>
      </c>
      <c r="J8" s="10" t="s">
        <v>44</v>
      </c>
      <c r="K8" s="10" t="s">
        <v>45</v>
      </c>
      <c r="L8" s="13">
        <v>0.14000000000000001</v>
      </c>
      <c r="M8" s="13">
        <v>0.27</v>
      </c>
      <c r="N8" s="13">
        <v>0.45</v>
      </c>
      <c r="O8" s="13">
        <v>0.65</v>
      </c>
      <c r="P8" s="13">
        <v>0.65</v>
      </c>
      <c r="Q8" s="10" t="s">
        <v>60</v>
      </c>
      <c r="R8" s="10" t="s">
        <v>61</v>
      </c>
      <c r="S8" s="10" t="s">
        <v>62</v>
      </c>
      <c r="T8" s="10" t="s">
        <v>49</v>
      </c>
      <c r="U8" s="10" t="s">
        <v>50</v>
      </c>
      <c r="V8" s="20">
        <v>5913004241</v>
      </c>
      <c r="W8" s="20">
        <v>23756623381</v>
      </c>
      <c r="X8" s="19">
        <f>+V8/W8</f>
        <v>0.24889918681495302</v>
      </c>
      <c r="Y8" s="19">
        <f>IF(X8/L8&gt;100%,100%,X8/L8)</f>
        <v>1</v>
      </c>
      <c r="Z8" s="10"/>
      <c r="AA8" s="35">
        <v>12790062831</v>
      </c>
      <c r="AB8" s="35">
        <v>23738622467</v>
      </c>
      <c r="AC8" s="19">
        <f>+AA8/AB8</f>
        <v>0.53878706941735865</v>
      </c>
      <c r="AD8" s="19">
        <f>IF(AC8/M8&gt;100%,100%,AC8/M8)</f>
        <v>1</v>
      </c>
      <c r="AE8" s="10"/>
      <c r="AF8" s="35">
        <v>17746462129</v>
      </c>
      <c r="AG8" s="35">
        <v>23370162701</v>
      </c>
      <c r="AH8" s="36">
        <f>+AF8/AG8</f>
        <v>0.75936408128817334</v>
      </c>
      <c r="AI8" s="36">
        <f>IF(AH8/N8&gt;100%,100%,AH8/N8)</f>
        <v>1</v>
      </c>
      <c r="AJ8" s="10"/>
      <c r="AK8" s="35">
        <v>22563578671</v>
      </c>
      <c r="AL8" s="35">
        <v>23356765438</v>
      </c>
      <c r="AM8" s="36">
        <f>+AK8/AL8</f>
        <v>0.96604038478249499</v>
      </c>
      <c r="AN8" s="36">
        <f>IF(AM8/O8&gt;100%,100%,AM8/O8)</f>
        <v>1</v>
      </c>
      <c r="AO8" s="10"/>
      <c r="AP8" s="43">
        <f t="shared" si="1"/>
        <v>0.65</v>
      </c>
      <c r="AQ8" s="10"/>
      <c r="AR8" s="48">
        <f t="shared" ref="AR8:AR15" si="2">IF(AQ8/AP8&gt;100%,100%,AQ8/AP8)</f>
        <v>0</v>
      </c>
      <c r="AS8" s="10"/>
    </row>
    <row r="9" spans="1:48" s="16" customFormat="1" ht="87" x14ac:dyDescent="0.35">
      <c r="A9" s="9">
        <v>4</v>
      </c>
      <c r="B9" s="10" t="s">
        <v>36</v>
      </c>
      <c r="C9" s="10" t="s">
        <v>55</v>
      </c>
      <c r="D9" s="11" t="s">
        <v>63</v>
      </c>
      <c r="E9" s="10" t="s">
        <v>64</v>
      </c>
      <c r="F9" s="10" t="s">
        <v>40</v>
      </c>
      <c r="G9" s="10" t="s">
        <v>65</v>
      </c>
      <c r="H9" s="10" t="s">
        <v>66</v>
      </c>
      <c r="I9" s="10" t="s">
        <v>43</v>
      </c>
      <c r="J9" s="10" t="s">
        <v>44</v>
      </c>
      <c r="K9" s="10" t="s">
        <v>45</v>
      </c>
      <c r="L9" s="13">
        <v>0.12</v>
      </c>
      <c r="M9" s="13">
        <v>0.25</v>
      </c>
      <c r="N9" s="13">
        <v>0.43</v>
      </c>
      <c r="O9" s="13">
        <v>0.63</v>
      </c>
      <c r="P9" s="13">
        <v>0.63</v>
      </c>
      <c r="Q9" s="10" t="s">
        <v>60</v>
      </c>
      <c r="R9" s="10" t="s">
        <v>61</v>
      </c>
      <c r="S9" s="10" t="s">
        <v>62</v>
      </c>
      <c r="T9" s="10" t="s">
        <v>49</v>
      </c>
      <c r="U9" s="10" t="s">
        <v>50</v>
      </c>
      <c r="V9" s="20">
        <v>3974516422</v>
      </c>
      <c r="W9" s="20">
        <v>6958825177</v>
      </c>
      <c r="X9" s="19">
        <f>+V9/W9</f>
        <v>0.57114761772380707</v>
      </c>
      <c r="Y9" s="19">
        <f>IF(X9/L9&gt;100%,100%,X9/L9)</f>
        <v>1</v>
      </c>
      <c r="Z9" s="10"/>
      <c r="AA9" s="35">
        <v>4323289077</v>
      </c>
      <c r="AB9" s="35">
        <v>6851711465</v>
      </c>
      <c r="AC9" s="19">
        <f>+AA9/AB9</f>
        <v>0.63097944201011391</v>
      </c>
      <c r="AD9" s="19">
        <f>IF(AC9/M9&gt;100%,100%,AC9/M9)</f>
        <v>1</v>
      </c>
      <c r="AE9" s="19">
        <f>IF(AD9/N9&gt;100%,100%,AD9/N9)</f>
        <v>1</v>
      </c>
      <c r="AF9" s="35">
        <v>4635172671</v>
      </c>
      <c r="AG9" s="35">
        <v>6760179236</v>
      </c>
      <c r="AH9" s="36">
        <f>+AF9/AG9</f>
        <v>0.68565825094049326</v>
      </c>
      <c r="AI9" s="36">
        <f>IF(AH9/N9&gt;100%,100%,AH9/N9)</f>
        <v>1</v>
      </c>
      <c r="AJ9" s="10"/>
      <c r="AK9" s="35">
        <v>5168813518</v>
      </c>
      <c r="AL9" s="35">
        <v>6494036533</v>
      </c>
      <c r="AM9" s="36">
        <f>+AK9/AL9</f>
        <v>0.79593231293575784</v>
      </c>
      <c r="AN9" s="36">
        <f>IF(AM9/O9&gt;100%,100%,AM9/O9)</f>
        <v>1</v>
      </c>
      <c r="AO9" s="10"/>
      <c r="AP9" s="43">
        <f t="shared" si="1"/>
        <v>0.63</v>
      </c>
      <c r="AQ9" s="10"/>
      <c r="AR9" s="48">
        <f t="shared" si="2"/>
        <v>0</v>
      </c>
      <c r="AS9" s="10"/>
    </row>
    <row r="10" spans="1:48" s="16" customFormat="1" ht="174" x14ac:dyDescent="0.35">
      <c r="A10" s="9">
        <v>4</v>
      </c>
      <c r="B10" s="10" t="s">
        <v>36</v>
      </c>
      <c r="C10" s="10" t="s">
        <v>55</v>
      </c>
      <c r="D10" s="11" t="s">
        <v>67</v>
      </c>
      <c r="E10" s="10" t="s">
        <v>68</v>
      </c>
      <c r="F10" s="10" t="s">
        <v>40</v>
      </c>
      <c r="G10" s="10" t="s">
        <v>69</v>
      </c>
      <c r="H10" s="10" t="s">
        <v>70</v>
      </c>
      <c r="I10" s="13" t="s">
        <v>43</v>
      </c>
      <c r="J10" s="10" t="s">
        <v>44</v>
      </c>
      <c r="K10" s="10" t="s">
        <v>45</v>
      </c>
      <c r="L10" s="13">
        <v>0.2</v>
      </c>
      <c r="M10" s="13">
        <v>0.3</v>
      </c>
      <c r="N10" s="43">
        <v>0.6</v>
      </c>
      <c r="O10" s="43">
        <v>0.96</v>
      </c>
      <c r="P10" s="13">
        <v>0.96</v>
      </c>
      <c r="Q10" s="10" t="s">
        <v>60</v>
      </c>
      <c r="R10" s="10" t="s">
        <v>61</v>
      </c>
      <c r="S10" s="10" t="s">
        <v>62</v>
      </c>
      <c r="T10" s="10" t="s">
        <v>49</v>
      </c>
      <c r="U10" s="10" t="s">
        <v>50</v>
      </c>
      <c r="V10" s="20">
        <v>50007615000</v>
      </c>
      <c r="W10" s="20">
        <v>7999853352</v>
      </c>
      <c r="X10" s="19">
        <v>0.16</v>
      </c>
      <c r="Y10" s="19">
        <f>IF(X10/L10&gt;100%,100%,X10/L10)</f>
        <v>0.79999999999999993</v>
      </c>
      <c r="Z10" s="10" t="s">
        <v>71</v>
      </c>
      <c r="AA10" s="35">
        <v>12371858207</v>
      </c>
      <c r="AB10" s="35">
        <v>53007615000</v>
      </c>
      <c r="AC10" s="19">
        <f>+AA10/AB10</f>
        <v>0.2333977525115967</v>
      </c>
      <c r="AD10" s="19">
        <f>IF(AC10/M10&gt;100%,100%,AC10/M10)</f>
        <v>0.77799250837198897</v>
      </c>
      <c r="AE10" s="10"/>
      <c r="AF10" s="35">
        <v>27087261354</v>
      </c>
      <c r="AG10" s="35">
        <v>53007615000</v>
      </c>
      <c r="AH10" s="36">
        <f>+AF10/AG10</f>
        <v>0.51100698180817983</v>
      </c>
      <c r="AI10" s="36">
        <f>IF(AH10/N10&gt;100%,100%,AH10/N10)</f>
        <v>0.85167830301363312</v>
      </c>
      <c r="AJ10" s="10"/>
      <c r="AK10" s="35">
        <v>53810674822</v>
      </c>
      <c r="AL10" s="35">
        <v>53812885438</v>
      </c>
      <c r="AM10" s="36">
        <f>+AK10/AL10</f>
        <v>0.99995892032211231</v>
      </c>
      <c r="AN10" s="36">
        <f>IF(AM10/O10&gt;100%,100%,AM10/O10)</f>
        <v>1</v>
      </c>
      <c r="AO10" s="10"/>
      <c r="AP10" s="43">
        <f t="shared" si="1"/>
        <v>0.96</v>
      </c>
      <c r="AQ10" s="10"/>
      <c r="AR10" s="48">
        <f t="shared" si="2"/>
        <v>0</v>
      </c>
      <c r="AS10" s="10"/>
    </row>
    <row r="11" spans="1:48" s="16" customFormat="1" ht="174" x14ac:dyDescent="0.35">
      <c r="A11" s="9">
        <v>4</v>
      </c>
      <c r="B11" s="10" t="s">
        <v>36</v>
      </c>
      <c r="C11" s="10" t="s">
        <v>55</v>
      </c>
      <c r="D11" s="11" t="s">
        <v>72</v>
      </c>
      <c r="E11" s="10" t="s">
        <v>116</v>
      </c>
      <c r="F11" s="10" t="s">
        <v>40</v>
      </c>
      <c r="G11" s="10" t="s">
        <v>74</v>
      </c>
      <c r="H11" s="10" t="s">
        <v>75</v>
      </c>
      <c r="I11" s="13" t="s">
        <v>43</v>
      </c>
      <c r="J11" s="10" t="s">
        <v>44</v>
      </c>
      <c r="K11" s="10" t="s">
        <v>45</v>
      </c>
      <c r="L11" s="13">
        <v>0.1</v>
      </c>
      <c r="M11" s="13">
        <v>0.25</v>
      </c>
      <c r="N11" s="43">
        <v>0.35</v>
      </c>
      <c r="O11" s="43">
        <v>0.52</v>
      </c>
      <c r="P11" s="13">
        <v>0.52</v>
      </c>
      <c r="Q11" s="10" t="s">
        <v>60</v>
      </c>
      <c r="R11" s="10" t="s">
        <v>61</v>
      </c>
      <c r="S11" s="10" t="s">
        <v>62</v>
      </c>
      <c r="T11" s="10" t="s">
        <v>49</v>
      </c>
      <c r="U11" s="10" t="s">
        <v>50</v>
      </c>
      <c r="V11" s="20">
        <v>50007615000</v>
      </c>
      <c r="W11" s="20">
        <v>1341752239</v>
      </c>
      <c r="X11" s="19">
        <v>2.6800000000000001E-2</v>
      </c>
      <c r="Y11" s="19">
        <f>IF(X11/L11&gt;100%,100%,X11/L11)</f>
        <v>0.26800000000000002</v>
      </c>
      <c r="Z11" s="10" t="s">
        <v>71</v>
      </c>
      <c r="AA11" s="35">
        <v>5933782134</v>
      </c>
      <c r="AB11" s="35">
        <v>53007615000</v>
      </c>
      <c r="AC11" s="19">
        <f>+AA11/AB11</f>
        <v>0.11194206971960538</v>
      </c>
      <c r="AD11" s="19">
        <f>IF(AC11/M11&gt;100%,100%,AC11/M11)</f>
        <v>0.44776827887842152</v>
      </c>
      <c r="AE11" s="10"/>
      <c r="AF11" s="35">
        <v>16253072045</v>
      </c>
      <c r="AG11" s="35">
        <v>53007615000</v>
      </c>
      <c r="AH11" s="36">
        <f>+AF11/AG11</f>
        <v>0.30661768210095852</v>
      </c>
      <c r="AI11" s="36">
        <f>IF(AH11/N11&gt;100%,100%,AH11/N11)</f>
        <v>0.87605052028845298</v>
      </c>
      <c r="AJ11" s="10"/>
      <c r="AK11" s="35">
        <v>25794299072</v>
      </c>
      <c r="AL11" s="35">
        <v>53812885438</v>
      </c>
      <c r="AM11" s="36">
        <f>+AK11/AL11</f>
        <v>0.47933313484404499</v>
      </c>
      <c r="AN11" s="36">
        <f>IF(AM11/O11&gt;100%,100%,AM11/O11)</f>
        <v>0.92179449008470193</v>
      </c>
      <c r="AO11" s="10"/>
      <c r="AP11" s="43">
        <f t="shared" si="1"/>
        <v>0.52</v>
      </c>
      <c r="AQ11" s="10"/>
      <c r="AR11" s="48">
        <f t="shared" si="2"/>
        <v>0</v>
      </c>
      <c r="AS11" s="10"/>
    </row>
    <row r="12" spans="1:48" s="16" customFormat="1" ht="217.5" x14ac:dyDescent="0.35">
      <c r="A12" s="9">
        <v>4</v>
      </c>
      <c r="B12" s="10" t="s">
        <v>36</v>
      </c>
      <c r="C12" s="10" t="s">
        <v>55</v>
      </c>
      <c r="D12" s="11" t="s">
        <v>76</v>
      </c>
      <c r="E12" s="10" t="s">
        <v>77</v>
      </c>
      <c r="F12" s="10" t="s">
        <v>78</v>
      </c>
      <c r="G12" s="10" t="s">
        <v>79</v>
      </c>
      <c r="H12" s="10" t="s">
        <v>80</v>
      </c>
      <c r="I12" s="10" t="s">
        <v>43</v>
      </c>
      <c r="J12" s="10" t="s">
        <v>81</v>
      </c>
      <c r="K12" s="10" t="s">
        <v>45</v>
      </c>
      <c r="L12" s="13">
        <v>1</v>
      </c>
      <c r="M12" s="13">
        <v>1</v>
      </c>
      <c r="N12" s="13">
        <v>1</v>
      </c>
      <c r="O12" s="13">
        <v>1</v>
      </c>
      <c r="P12" s="13">
        <v>1</v>
      </c>
      <c r="Q12" s="10" t="s">
        <v>60</v>
      </c>
      <c r="R12" s="10" t="s">
        <v>82</v>
      </c>
      <c r="S12" s="10" t="s">
        <v>83</v>
      </c>
      <c r="T12" s="10" t="s">
        <v>49</v>
      </c>
      <c r="U12" s="10" t="s">
        <v>50</v>
      </c>
      <c r="V12" s="43"/>
      <c r="W12" s="10"/>
      <c r="X12" s="48"/>
      <c r="Y12" s="10"/>
      <c r="Z12" s="10"/>
      <c r="AA12" s="57">
        <v>195</v>
      </c>
      <c r="AB12" s="59">
        <v>223</v>
      </c>
      <c r="AC12" s="55">
        <f>AA12/AB12</f>
        <v>0.87443946188340804</v>
      </c>
      <c r="AD12" s="55">
        <f>AC12/M12</f>
        <v>0.87443946188340804</v>
      </c>
      <c r="AE12" s="53" t="s">
        <v>84</v>
      </c>
      <c r="AF12" s="49">
        <v>146</v>
      </c>
      <c r="AG12" s="10">
        <v>198</v>
      </c>
      <c r="AH12" s="48">
        <f>AF12/AG12</f>
        <v>0.73737373737373735</v>
      </c>
      <c r="AI12" s="12">
        <f>AH12/100%</f>
        <v>0.73737373737373735</v>
      </c>
      <c r="AJ12" s="10"/>
      <c r="AK12" s="49">
        <v>219</v>
      </c>
      <c r="AL12" s="10">
        <v>642</v>
      </c>
      <c r="AM12" s="48">
        <f>AK12/AL12</f>
        <v>0.34112149532710279</v>
      </c>
      <c r="AN12" s="12">
        <f>AM12/100%</f>
        <v>0.34112149532710279</v>
      </c>
      <c r="AO12" s="10"/>
      <c r="AP12" s="43">
        <f t="shared" si="1"/>
        <v>1</v>
      </c>
      <c r="AQ12" s="10"/>
      <c r="AR12" s="48">
        <f t="shared" si="2"/>
        <v>0</v>
      </c>
      <c r="AS12" s="10"/>
    </row>
    <row r="13" spans="1:48" s="16" customFormat="1" ht="246.5" x14ac:dyDescent="0.35">
      <c r="A13" s="9">
        <v>4</v>
      </c>
      <c r="B13" s="10" t="s">
        <v>36</v>
      </c>
      <c r="C13" s="10" t="s">
        <v>55</v>
      </c>
      <c r="D13" s="11" t="s">
        <v>86</v>
      </c>
      <c r="E13" s="10" t="s">
        <v>87</v>
      </c>
      <c r="F13" s="10" t="s">
        <v>78</v>
      </c>
      <c r="G13" s="10" t="s">
        <v>88</v>
      </c>
      <c r="H13" s="10" t="s">
        <v>89</v>
      </c>
      <c r="I13" s="10" t="s">
        <v>43</v>
      </c>
      <c r="J13" s="10" t="s">
        <v>81</v>
      </c>
      <c r="K13" s="10" t="s">
        <v>45</v>
      </c>
      <c r="L13" s="13">
        <v>1</v>
      </c>
      <c r="M13" s="13">
        <v>1</v>
      </c>
      <c r="N13" s="13">
        <v>1</v>
      </c>
      <c r="O13" s="13">
        <v>1</v>
      </c>
      <c r="P13" s="13">
        <v>1</v>
      </c>
      <c r="Q13" s="10" t="s">
        <v>60</v>
      </c>
      <c r="R13" s="10" t="s">
        <v>82</v>
      </c>
      <c r="S13" s="10" t="s">
        <v>90</v>
      </c>
      <c r="T13" s="10" t="s">
        <v>49</v>
      </c>
      <c r="U13" s="10" t="s">
        <v>50</v>
      </c>
      <c r="V13" s="14">
        <v>0</v>
      </c>
      <c r="W13" s="10">
        <v>119</v>
      </c>
      <c r="X13" s="46">
        <f>(V13/W13)*100</f>
        <v>0</v>
      </c>
      <c r="Y13" s="19">
        <f>IF(V13/W13&gt;100%,100%,V13/W13)</f>
        <v>0</v>
      </c>
      <c r="Z13" s="10" t="s">
        <v>125</v>
      </c>
      <c r="AA13" s="57">
        <v>134</v>
      </c>
      <c r="AB13" s="59">
        <v>223</v>
      </c>
      <c r="AC13" s="55">
        <f>AA13/AB13</f>
        <v>0.60089686098654704</v>
      </c>
      <c r="AD13" s="55">
        <f>AC13/M13</f>
        <v>0.60089686098654704</v>
      </c>
      <c r="AE13" s="10"/>
      <c r="AF13" s="49">
        <v>147</v>
      </c>
      <c r="AG13" s="10">
        <v>200</v>
      </c>
      <c r="AH13" s="43">
        <f>AF13/AG13</f>
        <v>0.73499999999999999</v>
      </c>
      <c r="AI13" s="13">
        <f>AH13/100%</f>
        <v>0.73499999999999999</v>
      </c>
      <c r="AJ13" s="10" t="s">
        <v>91</v>
      </c>
      <c r="AK13" s="90">
        <v>200</v>
      </c>
      <c r="AL13" s="53">
        <v>201</v>
      </c>
      <c r="AM13" s="65">
        <f>AK13/AL13</f>
        <v>0.99502487562189057</v>
      </c>
      <c r="AN13" s="36">
        <f>IF(AM13/O13&gt;100%,100%,AM13/O13)</f>
        <v>0.99502487562189057</v>
      </c>
      <c r="AO13" s="10"/>
      <c r="AP13" s="43">
        <f t="shared" si="1"/>
        <v>1</v>
      </c>
      <c r="AQ13" s="10"/>
      <c r="AR13" s="48">
        <f t="shared" si="2"/>
        <v>0</v>
      </c>
      <c r="AS13" s="10"/>
    </row>
    <row r="14" spans="1:48" s="16" customFormat="1" ht="130.5" x14ac:dyDescent="0.35">
      <c r="A14" s="9">
        <v>4</v>
      </c>
      <c r="B14" s="10" t="s">
        <v>36</v>
      </c>
      <c r="C14" s="10" t="s">
        <v>55</v>
      </c>
      <c r="D14" s="11" t="s">
        <v>92</v>
      </c>
      <c r="E14" s="10" t="s">
        <v>93</v>
      </c>
      <c r="F14" s="10" t="s">
        <v>78</v>
      </c>
      <c r="G14" s="10" t="s">
        <v>94</v>
      </c>
      <c r="H14" s="10" t="s">
        <v>95</v>
      </c>
      <c r="I14" s="10" t="s">
        <v>43</v>
      </c>
      <c r="J14" s="10" t="s">
        <v>81</v>
      </c>
      <c r="K14" s="10" t="s">
        <v>45</v>
      </c>
      <c r="L14" s="13">
        <v>0.9</v>
      </c>
      <c r="M14" s="13">
        <v>0.9</v>
      </c>
      <c r="N14" s="13">
        <v>0.9</v>
      </c>
      <c r="O14" s="13">
        <v>0.9</v>
      </c>
      <c r="P14" s="13">
        <v>0.9</v>
      </c>
      <c r="Q14" s="10" t="s">
        <v>60</v>
      </c>
      <c r="R14" s="10" t="s">
        <v>96</v>
      </c>
      <c r="S14" s="10" t="s">
        <v>90</v>
      </c>
      <c r="T14" s="10" t="s">
        <v>49</v>
      </c>
      <c r="U14" s="10" t="s">
        <v>97</v>
      </c>
      <c r="V14" s="43"/>
      <c r="W14" s="10"/>
      <c r="X14" s="48"/>
      <c r="Y14" s="10"/>
      <c r="Z14" s="10"/>
      <c r="AA14" s="57">
        <v>27</v>
      </c>
      <c r="AB14" s="59">
        <v>28</v>
      </c>
      <c r="AC14" s="55">
        <f>AA14/AB14</f>
        <v>0.9642857142857143</v>
      </c>
      <c r="AD14" s="55">
        <f>AC14/M14</f>
        <v>1.0714285714285714</v>
      </c>
      <c r="AE14" s="10"/>
      <c r="AF14" s="14">
        <v>31</v>
      </c>
      <c r="AG14" s="10">
        <v>31</v>
      </c>
      <c r="AH14" s="43">
        <f>AF14/AG14</f>
        <v>1</v>
      </c>
      <c r="AI14" s="56">
        <f>IF(AH14/N14&gt;100%,100%,AH14/N14)</f>
        <v>1</v>
      </c>
      <c r="AJ14" s="10" t="s">
        <v>98</v>
      </c>
      <c r="AK14" s="14">
        <v>31</v>
      </c>
      <c r="AL14" s="10">
        <v>31</v>
      </c>
      <c r="AM14" s="43">
        <f>AK14/AL14</f>
        <v>1</v>
      </c>
      <c r="AN14" s="56">
        <v>1</v>
      </c>
      <c r="AO14" s="10"/>
      <c r="AP14" s="43">
        <f t="shared" si="1"/>
        <v>0.9</v>
      </c>
      <c r="AQ14" s="10"/>
      <c r="AR14" s="48">
        <f t="shared" si="2"/>
        <v>0</v>
      </c>
      <c r="AS14" s="10"/>
    </row>
    <row r="15" spans="1:48" s="16" customFormat="1" ht="87" x14ac:dyDescent="0.35">
      <c r="A15" s="9">
        <v>4</v>
      </c>
      <c r="B15" s="10" t="s">
        <v>36</v>
      </c>
      <c r="C15" s="10" t="s">
        <v>55</v>
      </c>
      <c r="D15" s="11" t="s">
        <v>99</v>
      </c>
      <c r="E15" s="10" t="s">
        <v>100</v>
      </c>
      <c r="F15" s="10" t="s">
        <v>78</v>
      </c>
      <c r="G15" s="10" t="s">
        <v>94</v>
      </c>
      <c r="H15" s="10" t="s">
        <v>101</v>
      </c>
      <c r="I15" s="10" t="s">
        <v>43</v>
      </c>
      <c r="J15" s="10" t="s">
        <v>44</v>
      </c>
      <c r="K15" s="10" t="s">
        <v>45</v>
      </c>
      <c r="L15" s="13">
        <v>0</v>
      </c>
      <c r="M15" s="13">
        <v>0</v>
      </c>
      <c r="N15" s="13">
        <v>0</v>
      </c>
      <c r="O15" s="13">
        <v>1</v>
      </c>
      <c r="P15" s="13">
        <v>1</v>
      </c>
      <c r="Q15" s="10" t="s">
        <v>60</v>
      </c>
      <c r="R15" s="54" t="s">
        <v>96</v>
      </c>
      <c r="S15" s="54" t="s">
        <v>90</v>
      </c>
      <c r="T15" s="54" t="s">
        <v>49</v>
      </c>
      <c r="U15" s="54" t="s">
        <v>97</v>
      </c>
      <c r="V15" s="43"/>
      <c r="W15" s="10"/>
      <c r="X15" s="10"/>
      <c r="Y15" s="10"/>
      <c r="Z15" s="10"/>
      <c r="AA15" s="43">
        <f t="shared" ref="AA15" si="3">M15</f>
        <v>0</v>
      </c>
      <c r="AB15" s="10"/>
      <c r="AC15" s="10" t="e">
        <f t="shared" ref="AC15" si="4">IF(AB15/AA15&gt;100%,100%,AB15/AA15)</f>
        <v>#DIV/0!</v>
      </c>
      <c r="AD15" s="10"/>
      <c r="AE15" s="10"/>
      <c r="AF15" s="43">
        <f t="shared" si="0"/>
        <v>0</v>
      </c>
      <c r="AG15" s="10"/>
      <c r="AH15" s="43" t="e">
        <f t="shared" ref="AH15" si="5">IF(AG15/AF15&gt;100%,100%,AG15/AF15)</f>
        <v>#DIV/0!</v>
      </c>
      <c r="AI15" s="10"/>
      <c r="AJ15" s="10" t="s">
        <v>102</v>
      </c>
      <c r="AK15" s="67">
        <v>7</v>
      </c>
      <c r="AL15" s="10">
        <v>29</v>
      </c>
      <c r="AM15" s="56">
        <f>+AK15/AL15</f>
        <v>0.2413793103448276</v>
      </c>
      <c r="AN15" s="36">
        <f>IF(AM15/O15&gt;100%,100%,AM15/O15)</f>
        <v>0.2413793103448276</v>
      </c>
      <c r="AO15" s="10"/>
      <c r="AP15" s="43">
        <f t="shared" si="1"/>
        <v>1</v>
      </c>
      <c r="AQ15" s="10"/>
      <c r="AR15" s="48">
        <f t="shared" si="2"/>
        <v>0</v>
      </c>
      <c r="AS15" s="10"/>
    </row>
  </sheetData>
  <mergeCells count="12">
    <mergeCell ref="A4:B5"/>
    <mergeCell ref="C4:C6"/>
    <mergeCell ref="D4:F5"/>
    <mergeCell ref="G4:Q5"/>
    <mergeCell ref="A1:K1"/>
    <mergeCell ref="L1:P1"/>
    <mergeCell ref="A2:K2"/>
    <mergeCell ref="R4:U5"/>
    <mergeCell ref="V4:Z5"/>
    <mergeCell ref="AA4:AE5"/>
    <mergeCell ref="AF4:AJ5"/>
    <mergeCell ref="AK4:AO5"/>
  </mergeCells>
  <dataValidations count="1">
    <dataValidation allowBlank="1" showInputMessage="1" showErrorMessage="1" error="Escriba un texto " promptTitle="Cualquier contenido" sqref="F6 F3" xr:uid="{DC7B0F33-BB58-4C80-A4E0-143A6FE1552A}"/>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22589E-D33C-48CD-9607-A38168506B43}">
  <sheetPr>
    <tabColor rgb="FF00B050"/>
  </sheetPr>
  <dimension ref="A1:AT15"/>
  <sheetViews>
    <sheetView topLeftCell="E4" workbookViewId="0">
      <pane xSplit="1" ySplit="3" topLeftCell="AI8" activePane="bottomRight" state="frozen"/>
      <selection pane="topRight"/>
      <selection pane="bottomLeft"/>
      <selection pane="bottomRight" activeCell="AM11" sqref="AM11"/>
    </sheetView>
  </sheetViews>
  <sheetFormatPr baseColWidth="10" defaultColWidth="10.81640625" defaultRowHeight="14.5" x14ac:dyDescent="0.35"/>
  <cols>
    <col min="1" max="1" width="4.1796875" style="4" customWidth="1"/>
    <col min="2" max="2" width="25.54296875" style="4" customWidth="1"/>
    <col min="3" max="3" width="13.81640625" style="4" customWidth="1"/>
    <col min="4" max="4" width="8.1796875" style="4" customWidth="1"/>
    <col min="5" max="5" width="44.26953125" style="4" bestFit="1" customWidth="1"/>
    <col min="6" max="6" width="10.81640625" style="4"/>
    <col min="7" max="7" width="24.453125" style="4" customWidth="1"/>
    <col min="8" max="8" width="23.54296875" style="4" customWidth="1"/>
    <col min="9" max="9" width="10" style="4" customWidth="1"/>
    <col min="10" max="10" width="18.453125" style="4" customWidth="1"/>
    <col min="11" max="11" width="15.81640625" style="4" customWidth="1"/>
    <col min="12" max="15" width="7.26953125" style="4" customWidth="1"/>
    <col min="16" max="16" width="10.26953125" style="4" customWidth="1"/>
    <col min="17" max="17" width="11.81640625" style="4" customWidth="1"/>
    <col min="18" max="18" width="14.453125" style="4" customWidth="1"/>
    <col min="19" max="19" width="10.26953125" style="4" customWidth="1"/>
    <col min="20" max="20" width="16" style="4" customWidth="1"/>
    <col min="21" max="21" width="15.26953125" style="4" customWidth="1"/>
    <col min="22" max="22" width="20.1796875" style="4" hidden="1" customWidth="1"/>
    <col min="23" max="25" width="15.7265625" style="4" hidden="1" customWidth="1"/>
    <col min="26" max="26" width="30.7265625" style="4" hidden="1" customWidth="1"/>
    <col min="27" max="27" width="16.54296875" style="4" hidden="1" customWidth="1"/>
    <col min="28" max="28" width="19.1796875" style="4" hidden="1" customWidth="1"/>
    <col min="29" max="29" width="16.54296875" style="4" hidden="1" customWidth="1"/>
    <col min="30" max="30" width="16.26953125" style="4" hidden="1" customWidth="1"/>
    <col min="31" max="31" width="65" style="4" hidden="1" customWidth="1"/>
    <col min="32" max="32" width="16.54296875" style="4" customWidth="1"/>
    <col min="33" max="33" width="19.81640625" style="4" customWidth="1"/>
    <col min="34" max="34" width="16.54296875" style="4" customWidth="1"/>
    <col min="35" max="35" width="16.26953125" style="4" bestFit="1" customWidth="1"/>
    <col min="36" max="36" width="55.1796875" style="4" customWidth="1"/>
    <col min="37" max="38" width="22" style="4" customWidth="1"/>
    <col min="39" max="39" width="16.54296875" style="4" customWidth="1"/>
    <col min="40" max="40" width="34.81640625" style="4" customWidth="1"/>
    <col min="41" max="43" width="16.54296875" style="4" customWidth="1"/>
    <col min="44" max="44" width="21.54296875" style="4" customWidth="1"/>
    <col min="45" max="45" width="39.453125" style="4" customWidth="1"/>
    <col min="46" max="16384" width="10.81640625" style="4"/>
  </cols>
  <sheetData>
    <row r="1" spans="1:46" s="1" customFormat="1" ht="70.5" customHeight="1" x14ac:dyDescent="0.35">
      <c r="A1" s="92" t="s">
        <v>126</v>
      </c>
      <c r="B1" s="93"/>
      <c r="C1" s="93"/>
      <c r="D1" s="93"/>
      <c r="E1" s="93"/>
      <c r="F1" s="93"/>
      <c r="G1" s="93"/>
      <c r="H1" s="93"/>
      <c r="I1" s="93"/>
      <c r="J1" s="93"/>
      <c r="K1" s="93"/>
      <c r="L1" s="94"/>
      <c r="M1" s="94"/>
      <c r="N1" s="94"/>
      <c r="O1" s="94"/>
      <c r="P1" s="94"/>
    </row>
    <row r="2" spans="1:46" s="18" customFormat="1" ht="23.5" customHeight="1" x14ac:dyDescent="0.35">
      <c r="A2" s="92" t="s">
        <v>1</v>
      </c>
      <c r="B2" s="92"/>
      <c r="C2" s="92"/>
      <c r="D2" s="92"/>
      <c r="E2" s="92"/>
      <c r="F2" s="92"/>
      <c r="G2" s="92"/>
      <c r="H2" s="92"/>
      <c r="I2" s="92"/>
      <c r="J2" s="92"/>
      <c r="K2" s="92"/>
      <c r="L2" s="17"/>
      <c r="M2" s="17"/>
      <c r="N2" s="17"/>
      <c r="O2" s="17"/>
      <c r="P2" s="17"/>
    </row>
    <row r="3" spans="1:46" s="1" customFormat="1" x14ac:dyDescent="0.35"/>
    <row r="4" spans="1:46" ht="14.5" customHeight="1" x14ac:dyDescent="0.35">
      <c r="A4" s="95" t="s">
        <v>2</v>
      </c>
      <c r="B4" s="95"/>
      <c r="C4" s="95" t="s">
        <v>3</v>
      </c>
      <c r="D4" s="95" t="s">
        <v>4</v>
      </c>
      <c r="E4" s="95"/>
      <c r="F4" s="95"/>
      <c r="G4" s="96" t="s">
        <v>5</v>
      </c>
      <c r="H4" s="96"/>
      <c r="I4" s="96"/>
      <c r="J4" s="96"/>
      <c r="K4" s="96"/>
      <c r="L4" s="96"/>
      <c r="M4" s="96"/>
      <c r="N4" s="96"/>
      <c r="O4" s="96"/>
      <c r="P4" s="96"/>
      <c r="Q4" s="96"/>
      <c r="R4" s="95" t="s">
        <v>6</v>
      </c>
      <c r="S4" s="95"/>
      <c r="T4" s="95"/>
      <c r="U4" s="95"/>
      <c r="V4" s="97" t="s">
        <v>7</v>
      </c>
      <c r="W4" s="98"/>
      <c r="X4" s="98"/>
      <c r="Y4" s="98"/>
      <c r="Z4" s="99"/>
      <c r="AA4" s="103" t="s">
        <v>8</v>
      </c>
      <c r="AB4" s="104"/>
      <c r="AC4" s="104"/>
      <c r="AD4" s="104"/>
      <c r="AE4" s="105"/>
      <c r="AF4" s="109" t="s">
        <v>9</v>
      </c>
      <c r="AG4" s="110"/>
      <c r="AH4" s="110"/>
      <c r="AI4" s="110"/>
      <c r="AJ4" s="111"/>
      <c r="AK4" s="115" t="s">
        <v>10</v>
      </c>
      <c r="AL4" s="116"/>
      <c r="AM4" s="116"/>
      <c r="AN4" s="116"/>
      <c r="AO4" s="117"/>
    </row>
    <row r="5" spans="1:46" ht="14.5" customHeight="1" x14ac:dyDescent="0.35">
      <c r="A5" s="95"/>
      <c r="B5" s="95"/>
      <c r="C5" s="95"/>
      <c r="D5" s="95"/>
      <c r="E5" s="95"/>
      <c r="F5" s="95"/>
      <c r="G5" s="96"/>
      <c r="H5" s="96"/>
      <c r="I5" s="96"/>
      <c r="J5" s="96"/>
      <c r="K5" s="96"/>
      <c r="L5" s="96"/>
      <c r="M5" s="96"/>
      <c r="N5" s="96"/>
      <c r="O5" s="96"/>
      <c r="P5" s="96"/>
      <c r="Q5" s="96"/>
      <c r="R5" s="95"/>
      <c r="S5" s="95"/>
      <c r="T5" s="95"/>
      <c r="U5" s="95"/>
      <c r="V5" s="100"/>
      <c r="W5" s="101"/>
      <c r="X5" s="101"/>
      <c r="Y5" s="101"/>
      <c r="Z5" s="102"/>
      <c r="AA5" s="106"/>
      <c r="AB5" s="107"/>
      <c r="AC5" s="107"/>
      <c r="AD5" s="107"/>
      <c r="AE5" s="108"/>
      <c r="AF5" s="112"/>
      <c r="AG5" s="113"/>
      <c r="AH5" s="113"/>
      <c r="AI5" s="113"/>
      <c r="AJ5" s="114"/>
      <c r="AK5" s="118"/>
      <c r="AL5" s="119"/>
      <c r="AM5" s="119"/>
      <c r="AN5" s="119"/>
      <c r="AO5" s="120"/>
    </row>
    <row r="6" spans="1:46" ht="58" x14ac:dyDescent="0.35">
      <c r="A6" s="2" t="s">
        <v>11</v>
      </c>
      <c r="B6" s="2" t="s">
        <v>12</v>
      </c>
      <c r="C6" s="95"/>
      <c r="D6" s="2" t="s">
        <v>13</v>
      </c>
      <c r="E6" s="2" t="s">
        <v>14</v>
      </c>
      <c r="F6" s="2" t="s">
        <v>15</v>
      </c>
      <c r="G6" s="3" t="s">
        <v>16</v>
      </c>
      <c r="H6" s="3" t="s">
        <v>17</v>
      </c>
      <c r="I6" s="3" t="s">
        <v>18</v>
      </c>
      <c r="J6" s="3" t="s">
        <v>19</v>
      </c>
      <c r="K6" s="3" t="s">
        <v>20</v>
      </c>
      <c r="L6" s="3" t="s">
        <v>21</v>
      </c>
      <c r="M6" s="3" t="s">
        <v>22</v>
      </c>
      <c r="N6" s="3" t="s">
        <v>23</v>
      </c>
      <c r="O6" s="3" t="s">
        <v>24</v>
      </c>
      <c r="P6" s="3" t="s">
        <v>25</v>
      </c>
      <c r="Q6" s="3" t="s">
        <v>26</v>
      </c>
      <c r="R6" s="2" t="s">
        <v>27</v>
      </c>
      <c r="S6" s="2" t="s">
        <v>28</v>
      </c>
      <c r="T6" s="2" t="s">
        <v>29</v>
      </c>
      <c r="U6" s="2" t="s">
        <v>30</v>
      </c>
      <c r="V6" s="5" t="s">
        <v>31</v>
      </c>
      <c r="W6" s="5" t="s">
        <v>32</v>
      </c>
      <c r="X6" s="5" t="s">
        <v>33</v>
      </c>
      <c r="Y6" s="5" t="s">
        <v>34</v>
      </c>
      <c r="Z6" s="5" t="s">
        <v>35</v>
      </c>
      <c r="AA6" s="6" t="s">
        <v>31</v>
      </c>
      <c r="AB6" s="6" t="s">
        <v>32</v>
      </c>
      <c r="AC6" s="6" t="s">
        <v>33</v>
      </c>
      <c r="AD6" s="6" t="s">
        <v>34</v>
      </c>
      <c r="AE6" s="6" t="s">
        <v>35</v>
      </c>
      <c r="AF6" s="7" t="s">
        <v>31</v>
      </c>
      <c r="AG6" s="7" t="s">
        <v>32</v>
      </c>
      <c r="AH6" s="7" t="s">
        <v>33</v>
      </c>
      <c r="AI6" s="7" t="s">
        <v>34</v>
      </c>
      <c r="AJ6" s="7" t="s">
        <v>35</v>
      </c>
      <c r="AK6" s="8" t="s">
        <v>31</v>
      </c>
      <c r="AL6" s="8" t="s">
        <v>32</v>
      </c>
      <c r="AM6" s="8" t="s">
        <v>33</v>
      </c>
      <c r="AN6" s="8" t="s">
        <v>34</v>
      </c>
      <c r="AO6" s="8" t="s">
        <v>35</v>
      </c>
    </row>
    <row r="7" spans="1:46" s="16" customFormat="1" ht="125.25" customHeight="1" x14ac:dyDescent="0.35">
      <c r="A7" s="9">
        <v>4</v>
      </c>
      <c r="B7" s="10" t="s">
        <v>36</v>
      </c>
      <c r="C7" s="10" t="s">
        <v>37</v>
      </c>
      <c r="D7" s="11" t="s">
        <v>38</v>
      </c>
      <c r="E7" s="10" t="s">
        <v>127</v>
      </c>
      <c r="F7" s="10" t="s">
        <v>40</v>
      </c>
      <c r="G7" s="10" t="s">
        <v>41</v>
      </c>
      <c r="H7" s="10" t="s">
        <v>42</v>
      </c>
      <c r="I7" s="12" t="s">
        <v>43</v>
      </c>
      <c r="J7" s="10" t="s">
        <v>44</v>
      </c>
      <c r="K7" s="10" t="s">
        <v>45</v>
      </c>
      <c r="L7" s="13">
        <v>0</v>
      </c>
      <c r="M7" s="13">
        <v>0</v>
      </c>
      <c r="N7" s="13">
        <v>0</v>
      </c>
      <c r="O7" s="13">
        <v>0.8</v>
      </c>
      <c r="P7" s="13">
        <v>0.8</v>
      </c>
      <c r="Q7" s="10" t="s">
        <v>46</v>
      </c>
      <c r="R7" s="10" t="s">
        <v>47</v>
      </c>
      <c r="S7" s="10" t="s">
        <v>48</v>
      </c>
      <c r="T7" s="10" t="s">
        <v>49</v>
      </c>
      <c r="U7" s="10" t="s">
        <v>50</v>
      </c>
      <c r="V7" s="43"/>
      <c r="W7" s="12"/>
      <c r="X7" s="43">
        <v>0.71699999999999997</v>
      </c>
      <c r="Y7" s="10"/>
      <c r="Z7" s="10" t="s">
        <v>51</v>
      </c>
      <c r="AA7" s="14"/>
      <c r="AB7" s="10"/>
      <c r="AC7" s="12"/>
      <c r="AD7" s="10"/>
      <c r="AE7" s="10" t="s">
        <v>115</v>
      </c>
      <c r="AF7" s="14">
        <f t="shared" ref="AF7:AF15" si="0">N7</f>
        <v>0</v>
      </c>
      <c r="AG7" s="10"/>
      <c r="AH7" s="10" t="e">
        <f>IF(AG7/AF7&gt;100%,100%,AG7/AF7)</f>
        <v>#DIV/0!</v>
      </c>
      <c r="AI7" s="10"/>
      <c r="AJ7" s="10" t="s">
        <v>53</v>
      </c>
      <c r="AK7" s="81" t="s">
        <v>54</v>
      </c>
      <c r="AL7" s="25" t="s">
        <v>54</v>
      </c>
      <c r="AM7" s="82">
        <v>0.76600000000000001</v>
      </c>
      <c r="AN7" s="36">
        <f t="shared" ref="AN7:AN15" si="1">IF(AM7/O7&gt;100%,100%,AM7/O7)</f>
        <v>0.95750000000000002</v>
      </c>
      <c r="AO7" s="25"/>
      <c r="AP7" s="28">
        <f t="shared" ref="AP7:AP15" si="2">P7</f>
        <v>0.8</v>
      </c>
      <c r="AQ7" s="28">
        <f>W7</f>
        <v>0</v>
      </c>
      <c r="AR7" s="28">
        <f>IF(AQ7/AP7&gt;100%,100%,AQ7/AP7)</f>
        <v>0</v>
      </c>
      <c r="AS7" s="25"/>
      <c r="AT7" s="31"/>
    </row>
    <row r="8" spans="1:46" s="16" customFormat="1" ht="87" x14ac:dyDescent="0.35">
      <c r="A8" s="9">
        <v>4</v>
      </c>
      <c r="B8" s="10" t="s">
        <v>36</v>
      </c>
      <c r="C8" s="10" t="s">
        <v>55</v>
      </c>
      <c r="D8" s="11" t="s">
        <v>56</v>
      </c>
      <c r="E8" s="10" t="s">
        <v>106</v>
      </c>
      <c r="F8" s="10" t="s">
        <v>40</v>
      </c>
      <c r="G8" s="10" t="s">
        <v>58</v>
      </c>
      <c r="H8" s="10" t="s">
        <v>59</v>
      </c>
      <c r="I8" s="10" t="s">
        <v>43</v>
      </c>
      <c r="J8" s="10" t="s">
        <v>44</v>
      </c>
      <c r="K8" s="10" t="s">
        <v>45</v>
      </c>
      <c r="L8" s="13">
        <v>0.14000000000000001</v>
      </c>
      <c r="M8" s="13">
        <v>0.27</v>
      </c>
      <c r="N8" s="13">
        <v>0.45</v>
      </c>
      <c r="O8" s="13">
        <v>0.65</v>
      </c>
      <c r="P8" s="13">
        <v>0.65</v>
      </c>
      <c r="Q8" s="10" t="s">
        <v>60</v>
      </c>
      <c r="R8" s="10" t="s">
        <v>61</v>
      </c>
      <c r="S8" s="10" t="s">
        <v>62</v>
      </c>
      <c r="T8" s="10" t="s">
        <v>49</v>
      </c>
      <c r="U8" s="10" t="s">
        <v>50</v>
      </c>
      <c r="V8" s="20">
        <v>12578351348</v>
      </c>
      <c r="W8" s="20">
        <v>67476082391</v>
      </c>
      <c r="X8" s="19">
        <f>+V8/W8</f>
        <v>0.18641199818200632</v>
      </c>
      <c r="Y8" s="19">
        <f>IF(X8/L8&gt;100%,100%,X8/L8)</f>
        <v>1</v>
      </c>
      <c r="Z8" s="10"/>
      <c r="AA8" s="35">
        <v>23313569078</v>
      </c>
      <c r="AB8" s="35">
        <v>67386759680</v>
      </c>
      <c r="AC8" s="19">
        <f>+AA8/AB8</f>
        <v>0.34596661404568668</v>
      </c>
      <c r="AD8" s="19">
        <f>IF(AC8/M8&gt;100%,100%,AC8/M8)</f>
        <v>1</v>
      </c>
      <c r="AE8" s="10"/>
      <c r="AF8" s="35">
        <v>28050770397</v>
      </c>
      <c r="AG8" s="35">
        <v>67358472936</v>
      </c>
      <c r="AH8" s="36">
        <f>+AF8/AG8</f>
        <v>0.41644011769168471</v>
      </c>
      <c r="AI8" s="36">
        <f>IF(AH8/N8&gt;100%,100%,AH8/N8)</f>
        <v>0.92542248375929936</v>
      </c>
      <c r="AJ8" s="10"/>
      <c r="AK8" s="35">
        <v>36947451392</v>
      </c>
      <c r="AL8" s="35">
        <v>67332475905</v>
      </c>
      <c r="AM8" s="36">
        <f>+AK8/AL8</f>
        <v>0.54873151321703206</v>
      </c>
      <c r="AN8" s="36">
        <f t="shared" si="1"/>
        <v>0.8442023280262031</v>
      </c>
      <c r="AO8" s="10"/>
      <c r="AP8" s="43">
        <f t="shared" si="2"/>
        <v>0.65</v>
      </c>
      <c r="AQ8" s="43"/>
      <c r="AR8" s="43">
        <f t="shared" ref="AR8:AR15" si="3">IF(AQ8/AP8&gt;100%,100%,AQ8/AP8)</f>
        <v>0</v>
      </c>
      <c r="AS8" s="10"/>
    </row>
    <row r="9" spans="1:46" s="16" customFormat="1" ht="87" x14ac:dyDescent="0.35">
      <c r="A9" s="9">
        <v>4</v>
      </c>
      <c r="B9" s="10" t="s">
        <v>36</v>
      </c>
      <c r="C9" s="10" t="s">
        <v>55</v>
      </c>
      <c r="D9" s="11" t="s">
        <v>63</v>
      </c>
      <c r="E9" s="10" t="s">
        <v>64</v>
      </c>
      <c r="F9" s="10" t="s">
        <v>40</v>
      </c>
      <c r="G9" s="10" t="s">
        <v>65</v>
      </c>
      <c r="H9" s="10" t="s">
        <v>66</v>
      </c>
      <c r="I9" s="10" t="s">
        <v>43</v>
      </c>
      <c r="J9" s="10" t="s">
        <v>44</v>
      </c>
      <c r="K9" s="10" t="s">
        <v>45</v>
      </c>
      <c r="L9" s="13">
        <v>0.12</v>
      </c>
      <c r="M9" s="13">
        <v>0.25</v>
      </c>
      <c r="N9" s="13">
        <v>0.43</v>
      </c>
      <c r="O9" s="13">
        <v>0.63</v>
      </c>
      <c r="P9" s="13">
        <v>0.63</v>
      </c>
      <c r="Q9" s="10" t="s">
        <v>60</v>
      </c>
      <c r="R9" s="10" t="s">
        <v>61</v>
      </c>
      <c r="S9" s="10" t="s">
        <v>62</v>
      </c>
      <c r="T9" s="10" t="s">
        <v>49</v>
      </c>
      <c r="U9" s="10" t="s">
        <v>50</v>
      </c>
      <c r="V9" s="20">
        <v>5538533818</v>
      </c>
      <c r="W9" s="20">
        <v>21400399600</v>
      </c>
      <c r="X9" s="19">
        <f>+V9/W9</f>
        <v>0.25880515885320199</v>
      </c>
      <c r="Y9" s="19">
        <f>IF(X9/L9&gt;100%,100%,X9/L9)</f>
        <v>1</v>
      </c>
      <c r="Z9" s="60"/>
      <c r="AA9" s="35">
        <v>8221508118</v>
      </c>
      <c r="AB9" s="35">
        <v>21374262548</v>
      </c>
      <c r="AC9" s="19">
        <f>+AA9/AB9</f>
        <v>0.38464522925818045</v>
      </c>
      <c r="AD9" s="19">
        <f>IF(AC9/M9&gt;100%,100%,AC9/M9)</f>
        <v>1</v>
      </c>
      <c r="AE9" s="10"/>
      <c r="AF9" s="35">
        <v>8324905048</v>
      </c>
      <c r="AG9" s="35">
        <v>21241721955</v>
      </c>
      <c r="AH9" s="36">
        <f>+AF9/AG9</f>
        <v>0.39191290920934191</v>
      </c>
      <c r="AI9" s="36">
        <f>IF(AH9/N9&gt;100%,100%,AH9/N9)</f>
        <v>0.9114253702542835</v>
      </c>
      <c r="AJ9" s="10"/>
      <c r="AK9" s="35">
        <v>9423686589</v>
      </c>
      <c r="AL9" s="35">
        <v>21241289094</v>
      </c>
      <c r="AM9" s="36">
        <f>+AK9/AL9</f>
        <v>0.44364946719085407</v>
      </c>
      <c r="AN9" s="36">
        <f t="shared" si="1"/>
        <v>0.70420550347754618</v>
      </c>
      <c r="AO9" s="10"/>
      <c r="AP9" s="43">
        <f t="shared" si="2"/>
        <v>0.63</v>
      </c>
      <c r="AQ9" s="43"/>
      <c r="AR9" s="43">
        <f t="shared" si="3"/>
        <v>0</v>
      </c>
      <c r="AS9" s="10"/>
    </row>
    <row r="10" spans="1:46" s="16" customFormat="1" ht="174" x14ac:dyDescent="0.35">
      <c r="A10" s="9">
        <v>4</v>
      </c>
      <c r="B10" s="10" t="s">
        <v>36</v>
      </c>
      <c r="C10" s="10" t="s">
        <v>55</v>
      </c>
      <c r="D10" s="11" t="s">
        <v>67</v>
      </c>
      <c r="E10" s="10" t="s">
        <v>68</v>
      </c>
      <c r="F10" s="10" t="s">
        <v>40</v>
      </c>
      <c r="G10" s="10" t="s">
        <v>69</v>
      </c>
      <c r="H10" s="10" t="s">
        <v>70</v>
      </c>
      <c r="I10" s="13" t="s">
        <v>43</v>
      </c>
      <c r="J10" s="10" t="s">
        <v>44</v>
      </c>
      <c r="K10" s="10" t="s">
        <v>45</v>
      </c>
      <c r="L10" s="13">
        <v>0.2</v>
      </c>
      <c r="M10" s="13">
        <v>0.3</v>
      </c>
      <c r="N10" s="43">
        <v>0.6</v>
      </c>
      <c r="O10" s="43">
        <v>0.96</v>
      </c>
      <c r="P10" s="13">
        <v>0.96</v>
      </c>
      <c r="Q10" s="10" t="s">
        <v>60</v>
      </c>
      <c r="R10" s="10" t="s">
        <v>61</v>
      </c>
      <c r="S10" s="10" t="s">
        <v>62</v>
      </c>
      <c r="T10" s="10" t="s">
        <v>49</v>
      </c>
      <c r="U10" s="10" t="s">
        <v>50</v>
      </c>
      <c r="V10" s="20">
        <v>151250498000</v>
      </c>
      <c r="W10" s="20">
        <v>7971745944</v>
      </c>
      <c r="X10" s="19">
        <f>W10/V10</f>
        <v>5.2705584771033286E-2</v>
      </c>
      <c r="Y10" s="61">
        <f>IF(X10/L10&gt;100%,100%,X10/L10)</f>
        <v>0.26352792385516643</v>
      </c>
      <c r="Z10" s="10" t="s">
        <v>71</v>
      </c>
      <c r="AA10" s="35">
        <v>14136685068</v>
      </c>
      <c r="AB10" s="35">
        <v>152920498000</v>
      </c>
      <c r="AC10" s="19">
        <f>+AA10/AB10</f>
        <v>9.2444670615707783E-2</v>
      </c>
      <c r="AD10" s="19">
        <f>IF(AC10/M10&gt;100%,100%,AC10/M10)</f>
        <v>0.30814890205235929</v>
      </c>
      <c r="AE10" s="10"/>
      <c r="AF10" s="35">
        <v>58237029424</v>
      </c>
      <c r="AG10" s="35">
        <v>153170498000</v>
      </c>
      <c r="AH10" s="36">
        <f>+AF10/AG10</f>
        <v>0.38021048559886511</v>
      </c>
      <c r="AI10" s="36">
        <f>IF(AH10/N10&gt;100%,100%,AH10/N10)</f>
        <v>0.63368414266477524</v>
      </c>
      <c r="AJ10" s="10"/>
      <c r="AK10" s="35">
        <v>150716568591</v>
      </c>
      <c r="AL10" s="35">
        <v>153170498000</v>
      </c>
      <c r="AM10" s="36">
        <f>+AK10/AL10</f>
        <v>0.98397909884056134</v>
      </c>
      <c r="AN10" s="36">
        <f t="shared" si="1"/>
        <v>1</v>
      </c>
      <c r="AO10" s="10"/>
      <c r="AP10" s="43">
        <f t="shared" si="2"/>
        <v>0.96</v>
      </c>
      <c r="AQ10" s="43"/>
      <c r="AR10" s="43">
        <f t="shared" si="3"/>
        <v>0</v>
      </c>
      <c r="AS10" s="10"/>
    </row>
    <row r="11" spans="1:46" s="16" customFormat="1" ht="174" x14ac:dyDescent="0.35">
      <c r="A11" s="9">
        <v>4</v>
      </c>
      <c r="B11" s="10" t="s">
        <v>36</v>
      </c>
      <c r="C11" s="10" t="s">
        <v>55</v>
      </c>
      <c r="D11" s="11" t="s">
        <v>72</v>
      </c>
      <c r="E11" s="10" t="s">
        <v>116</v>
      </c>
      <c r="F11" s="10" t="s">
        <v>40</v>
      </c>
      <c r="G11" s="10" t="s">
        <v>74</v>
      </c>
      <c r="H11" s="10" t="s">
        <v>75</v>
      </c>
      <c r="I11" s="13" t="s">
        <v>43</v>
      </c>
      <c r="J11" s="10" t="s">
        <v>44</v>
      </c>
      <c r="K11" s="10" t="s">
        <v>45</v>
      </c>
      <c r="L11" s="13">
        <v>0.1</v>
      </c>
      <c r="M11" s="13">
        <v>0.25</v>
      </c>
      <c r="N11" s="43">
        <v>0.35</v>
      </c>
      <c r="O11" s="43">
        <v>0.52</v>
      </c>
      <c r="P11" s="13">
        <v>0.52</v>
      </c>
      <c r="Q11" s="10" t="s">
        <v>60</v>
      </c>
      <c r="R11" s="10" t="s">
        <v>61</v>
      </c>
      <c r="S11" s="10" t="s">
        <v>62</v>
      </c>
      <c r="T11" s="10" t="s">
        <v>49</v>
      </c>
      <c r="U11" s="10" t="s">
        <v>50</v>
      </c>
      <c r="V11" s="20">
        <v>151250498000</v>
      </c>
      <c r="W11" s="20">
        <v>2942705145</v>
      </c>
      <c r="X11" s="19">
        <f>W11/V11</f>
        <v>1.9455837725572314E-2</v>
      </c>
      <c r="Y11" s="61">
        <f>IF(X11/L11&gt;100%,100%,X11/L11)</f>
        <v>0.19455837725572314</v>
      </c>
      <c r="Z11" s="10" t="s">
        <v>71</v>
      </c>
      <c r="AA11" s="35">
        <v>8237504567</v>
      </c>
      <c r="AB11" s="35">
        <v>152920498000</v>
      </c>
      <c r="AC11" s="19">
        <f>+AA11/AB11</f>
        <v>5.38678900130184E-2</v>
      </c>
      <c r="AD11" s="19">
        <f>IF(AC11/M11&gt;100%,100%,AC11/M11)</f>
        <v>0.2154715600520736</v>
      </c>
      <c r="AE11" s="10"/>
      <c r="AF11" s="35">
        <v>30421712027</v>
      </c>
      <c r="AG11" s="35">
        <v>153170498000</v>
      </c>
      <c r="AH11" s="36">
        <f>+AF11/AG11</f>
        <v>0.1986133911179162</v>
      </c>
      <c r="AI11" s="36">
        <f>IF(AH11/N11&gt;100%,100%,AH11/N11)</f>
        <v>0.56746683176547486</v>
      </c>
      <c r="AJ11" s="10"/>
      <c r="AK11" s="35">
        <v>54852494763</v>
      </c>
      <c r="AL11" s="35">
        <v>153170498000</v>
      </c>
      <c r="AM11" s="36">
        <f>+AK11/AL11</f>
        <v>0.35811396763233089</v>
      </c>
      <c r="AN11" s="36">
        <f t="shared" si="1"/>
        <v>0.68868070698525163</v>
      </c>
      <c r="AO11" s="10"/>
      <c r="AP11" s="43">
        <f t="shared" si="2"/>
        <v>0.52</v>
      </c>
      <c r="AQ11" s="43"/>
      <c r="AR11" s="43">
        <f t="shared" si="3"/>
        <v>0</v>
      </c>
      <c r="AS11" s="10"/>
    </row>
    <row r="12" spans="1:46" s="16" customFormat="1" ht="175.5" customHeight="1" x14ac:dyDescent="0.35">
      <c r="A12" s="9">
        <v>4</v>
      </c>
      <c r="B12" s="10" t="s">
        <v>36</v>
      </c>
      <c r="C12" s="10" t="s">
        <v>55</v>
      </c>
      <c r="D12" s="11" t="s">
        <v>76</v>
      </c>
      <c r="E12" s="10" t="s">
        <v>77</v>
      </c>
      <c r="F12" s="10" t="s">
        <v>78</v>
      </c>
      <c r="G12" s="10" t="s">
        <v>79</v>
      </c>
      <c r="H12" s="10" t="s">
        <v>80</v>
      </c>
      <c r="I12" s="10" t="s">
        <v>43</v>
      </c>
      <c r="J12" s="10" t="s">
        <v>81</v>
      </c>
      <c r="K12" s="10" t="s">
        <v>45</v>
      </c>
      <c r="L12" s="13">
        <v>1</v>
      </c>
      <c r="M12" s="13">
        <v>1</v>
      </c>
      <c r="N12" s="13">
        <v>1</v>
      </c>
      <c r="O12" s="13">
        <v>1</v>
      </c>
      <c r="P12" s="13">
        <v>1</v>
      </c>
      <c r="Q12" s="10" t="s">
        <v>60</v>
      </c>
      <c r="R12" s="10" t="s">
        <v>82</v>
      </c>
      <c r="S12" s="10" t="s">
        <v>83</v>
      </c>
      <c r="T12" s="10" t="s">
        <v>49</v>
      </c>
      <c r="U12" s="10" t="s">
        <v>50</v>
      </c>
      <c r="V12" s="43"/>
      <c r="W12" s="43"/>
      <c r="X12" s="43"/>
      <c r="Y12" s="10"/>
      <c r="Z12" s="62"/>
      <c r="AA12" s="14">
        <v>73</v>
      </c>
      <c r="AB12" s="10">
        <v>73</v>
      </c>
      <c r="AC12" s="55">
        <f>AA12/AB12</f>
        <v>1</v>
      </c>
      <c r="AD12" s="55">
        <f>AC12/M12</f>
        <v>1</v>
      </c>
      <c r="AE12" s="10"/>
      <c r="AF12" s="14">
        <v>352</v>
      </c>
      <c r="AG12" s="10">
        <v>355</v>
      </c>
      <c r="AH12" s="12">
        <f>AF12/AG12</f>
        <v>0.9915492957746479</v>
      </c>
      <c r="AI12" s="12">
        <f>AH12/100%</f>
        <v>0.9915492957746479</v>
      </c>
      <c r="AJ12" s="10"/>
      <c r="AK12" s="14">
        <v>619</v>
      </c>
      <c r="AL12" s="10">
        <v>655</v>
      </c>
      <c r="AM12" s="12">
        <f>AK12/AL12</f>
        <v>0.94503816793893125</v>
      </c>
      <c r="AN12" s="36">
        <f t="shared" si="1"/>
        <v>0.94503816793893125</v>
      </c>
      <c r="AO12" s="10"/>
      <c r="AP12" s="43">
        <f t="shared" si="2"/>
        <v>1</v>
      </c>
      <c r="AQ12" s="43">
        <f>AVERAGE(W12,AB12,AG12,AL12)</f>
        <v>361</v>
      </c>
      <c r="AR12" s="43">
        <f t="shared" si="3"/>
        <v>1</v>
      </c>
      <c r="AS12" s="10"/>
    </row>
    <row r="13" spans="1:46" s="16" customFormat="1" ht="246.5" x14ac:dyDescent="0.35">
      <c r="A13" s="9">
        <v>4</v>
      </c>
      <c r="B13" s="10" t="s">
        <v>36</v>
      </c>
      <c r="C13" s="10" t="s">
        <v>55</v>
      </c>
      <c r="D13" s="11" t="s">
        <v>86</v>
      </c>
      <c r="E13" s="10" t="s">
        <v>87</v>
      </c>
      <c r="F13" s="10" t="s">
        <v>78</v>
      </c>
      <c r="G13" s="10" t="s">
        <v>88</v>
      </c>
      <c r="H13" s="10" t="s">
        <v>89</v>
      </c>
      <c r="I13" s="10" t="s">
        <v>43</v>
      </c>
      <c r="J13" s="10" t="s">
        <v>81</v>
      </c>
      <c r="K13" s="10" t="s">
        <v>45</v>
      </c>
      <c r="L13" s="13">
        <v>1</v>
      </c>
      <c r="M13" s="13">
        <v>1</v>
      </c>
      <c r="N13" s="13">
        <v>1</v>
      </c>
      <c r="O13" s="13">
        <v>1</v>
      </c>
      <c r="P13" s="13">
        <v>1</v>
      </c>
      <c r="Q13" s="10" t="s">
        <v>60</v>
      </c>
      <c r="R13" s="10" t="s">
        <v>82</v>
      </c>
      <c r="S13" s="10" t="s">
        <v>90</v>
      </c>
      <c r="T13" s="10" t="s">
        <v>49</v>
      </c>
      <c r="U13" s="10" t="s">
        <v>50</v>
      </c>
      <c r="V13" s="14">
        <v>9</v>
      </c>
      <c r="W13" s="10">
        <v>36</v>
      </c>
      <c r="X13" s="46">
        <f>(V13/W13)*100</f>
        <v>25</v>
      </c>
      <c r="Y13" s="19">
        <f>IF(V13/W13&gt;100%,100%,V13/W13)</f>
        <v>0.25</v>
      </c>
      <c r="Z13" s="10"/>
      <c r="AA13" s="14">
        <v>76</v>
      </c>
      <c r="AB13" s="10">
        <v>76</v>
      </c>
      <c r="AC13" s="55">
        <f>AA13/AB13</f>
        <v>1</v>
      </c>
      <c r="AD13" s="55">
        <f>AC13/M13</f>
        <v>1</v>
      </c>
      <c r="AE13" s="10"/>
      <c r="AF13" s="14">
        <v>286</v>
      </c>
      <c r="AG13" s="10">
        <v>345</v>
      </c>
      <c r="AH13" s="12">
        <f>AF13/AG13</f>
        <v>0.82898550724637676</v>
      </c>
      <c r="AI13" s="12">
        <f>AH13/100%</f>
        <v>0.82898550724637676</v>
      </c>
      <c r="AJ13" s="10" t="s">
        <v>91</v>
      </c>
      <c r="AK13" s="67">
        <v>609</v>
      </c>
      <c r="AL13" s="53">
        <v>616</v>
      </c>
      <c r="AM13" s="68">
        <f>AK13/AL13</f>
        <v>0.98863636363636365</v>
      </c>
      <c r="AN13" s="36">
        <f t="shared" si="1"/>
        <v>0.98863636363636365</v>
      </c>
      <c r="AO13" s="10"/>
      <c r="AP13" s="43">
        <f t="shared" si="2"/>
        <v>1</v>
      </c>
      <c r="AQ13" s="43"/>
      <c r="AR13" s="43">
        <f t="shared" si="3"/>
        <v>0</v>
      </c>
      <c r="AS13" s="10"/>
    </row>
    <row r="14" spans="1:46" s="16" customFormat="1" ht="130.5" x14ac:dyDescent="0.35">
      <c r="A14" s="9">
        <v>4</v>
      </c>
      <c r="B14" s="10" t="s">
        <v>36</v>
      </c>
      <c r="C14" s="10" t="s">
        <v>55</v>
      </c>
      <c r="D14" s="11" t="s">
        <v>92</v>
      </c>
      <c r="E14" s="10" t="s">
        <v>93</v>
      </c>
      <c r="F14" s="10" t="s">
        <v>78</v>
      </c>
      <c r="G14" s="10" t="s">
        <v>94</v>
      </c>
      <c r="H14" s="10" t="s">
        <v>95</v>
      </c>
      <c r="I14" s="10" t="s">
        <v>43</v>
      </c>
      <c r="J14" s="10" t="s">
        <v>81</v>
      </c>
      <c r="K14" s="10" t="s">
        <v>45</v>
      </c>
      <c r="L14" s="13">
        <v>0.9</v>
      </c>
      <c r="M14" s="13">
        <v>0.9</v>
      </c>
      <c r="N14" s="13">
        <v>0.9</v>
      </c>
      <c r="O14" s="13">
        <v>0.9</v>
      </c>
      <c r="P14" s="13">
        <v>0.9</v>
      </c>
      <c r="Q14" s="10" t="s">
        <v>60</v>
      </c>
      <c r="R14" s="10" t="s">
        <v>96</v>
      </c>
      <c r="S14" s="10" t="s">
        <v>90</v>
      </c>
      <c r="T14" s="10" t="s">
        <v>49</v>
      </c>
      <c r="U14" s="10" t="s">
        <v>97</v>
      </c>
      <c r="V14" s="43"/>
      <c r="W14" s="13"/>
      <c r="X14" s="43"/>
      <c r="Y14" s="10"/>
      <c r="Z14" s="10"/>
      <c r="AA14" s="14">
        <v>31</v>
      </c>
      <c r="AB14" s="10">
        <v>31</v>
      </c>
      <c r="AC14" s="55">
        <f>AA14/AB14</f>
        <v>1</v>
      </c>
      <c r="AD14" s="55">
        <f>AC14/M14</f>
        <v>1.1111111111111112</v>
      </c>
      <c r="AE14" s="10"/>
      <c r="AF14" s="14">
        <v>31</v>
      </c>
      <c r="AG14" s="10">
        <v>31</v>
      </c>
      <c r="AH14" s="12">
        <f>AF14/AG14</f>
        <v>1</v>
      </c>
      <c r="AI14" s="56">
        <f>IF(AH14/N14&gt;100%,100%,AH14/N14)</f>
        <v>1</v>
      </c>
      <c r="AJ14" s="10" t="s">
        <v>98</v>
      </c>
      <c r="AK14" s="14">
        <v>31</v>
      </c>
      <c r="AL14" s="10">
        <v>31</v>
      </c>
      <c r="AM14" s="12">
        <f>AK14/AL14</f>
        <v>1</v>
      </c>
      <c r="AN14" s="36">
        <f t="shared" si="1"/>
        <v>1</v>
      </c>
      <c r="AO14" s="10"/>
      <c r="AP14" s="43">
        <f t="shared" si="2"/>
        <v>0.9</v>
      </c>
      <c r="AQ14" s="43"/>
      <c r="AR14" s="43">
        <f t="shared" si="3"/>
        <v>0</v>
      </c>
      <c r="AS14" s="10"/>
    </row>
    <row r="15" spans="1:46" s="16" customFormat="1" ht="87" x14ac:dyDescent="0.35">
      <c r="A15" s="9">
        <v>4</v>
      </c>
      <c r="B15" s="10" t="s">
        <v>36</v>
      </c>
      <c r="C15" s="10" t="s">
        <v>55</v>
      </c>
      <c r="D15" s="11" t="s">
        <v>99</v>
      </c>
      <c r="E15" s="10" t="s">
        <v>100</v>
      </c>
      <c r="F15" s="10" t="s">
        <v>78</v>
      </c>
      <c r="G15" s="10" t="s">
        <v>94</v>
      </c>
      <c r="H15" s="10" t="s">
        <v>101</v>
      </c>
      <c r="I15" s="10" t="s">
        <v>43</v>
      </c>
      <c r="J15" s="10" t="s">
        <v>44</v>
      </c>
      <c r="K15" s="10" t="s">
        <v>45</v>
      </c>
      <c r="L15" s="13">
        <v>0</v>
      </c>
      <c r="M15" s="13">
        <v>0</v>
      </c>
      <c r="N15" s="13">
        <v>0</v>
      </c>
      <c r="O15" s="13">
        <v>1</v>
      </c>
      <c r="P15" s="13">
        <v>1</v>
      </c>
      <c r="Q15" s="10" t="s">
        <v>60</v>
      </c>
      <c r="R15" s="54" t="s">
        <v>96</v>
      </c>
      <c r="S15" s="54" t="s">
        <v>90</v>
      </c>
      <c r="T15" s="54" t="s">
        <v>49</v>
      </c>
      <c r="U15" s="54" t="s">
        <v>97</v>
      </c>
      <c r="V15" s="43"/>
      <c r="W15" s="13"/>
      <c r="X15" s="43"/>
      <c r="Y15" s="10"/>
      <c r="Z15" s="10"/>
      <c r="AA15" s="14">
        <f t="shared" ref="AA15" si="4">M15</f>
        <v>0</v>
      </c>
      <c r="AB15" s="10"/>
      <c r="AC15" s="10" t="e">
        <f t="shared" ref="AC15" si="5">IF(AB15/AA15&gt;100%,100%,AB15/AA15)</f>
        <v>#DIV/0!</v>
      </c>
      <c r="AD15" s="10"/>
      <c r="AE15" s="10"/>
      <c r="AF15" s="14">
        <f t="shared" si="0"/>
        <v>0</v>
      </c>
      <c r="AG15" s="10"/>
      <c r="AH15" s="10" t="e">
        <f t="shared" ref="AH15" si="6">IF(AG15/AF15&gt;100%,100%,AG15/AF15)</f>
        <v>#DIV/0!</v>
      </c>
      <c r="AI15" s="10"/>
      <c r="AJ15" s="10" t="s">
        <v>102</v>
      </c>
      <c r="AK15" s="14">
        <v>31</v>
      </c>
      <c r="AL15" s="10">
        <v>31</v>
      </c>
      <c r="AM15" s="56">
        <f>+AK15/AL15</f>
        <v>1</v>
      </c>
      <c r="AN15" s="36">
        <f t="shared" si="1"/>
        <v>1</v>
      </c>
      <c r="AO15" s="10"/>
      <c r="AP15" s="43">
        <f t="shared" si="2"/>
        <v>1</v>
      </c>
      <c r="AQ15" s="43"/>
      <c r="AR15" s="43">
        <f t="shared" si="3"/>
        <v>0</v>
      </c>
      <c r="AS15" s="10"/>
    </row>
  </sheetData>
  <mergeCells count="12">
    <mergeCell ref="A1:K1"/>
    <mergeCell ref="L1:P1"/>
    <mergeCell ref="A2:K2"/>
    <mergeCell ref="A4:B5"/>
    <mergeCell ref="C4:C6"/>
    <mergeCell ref="D4:F5"/>
    <mergeCell ref="G4:Q5"/>
    <mergeCell ref="R4:U5"/>
    <mergeCell ref="V4:Z5"/>
    <mergeCell ref="AA4:AE5"/>
    <mergeCell ref="AF4:AJ5"/>
    <mergeCell ref="AK4:AO5"/>
  </mergeCells>
  <dataValidations count="1">
    <dataValidation allowBlank="1" showInputMessage="1" showErrorMessage="1" error="Escriba un texto " promptTitle="Cualquier contenido" sqref="F6 F3" xr:uid="{0EA30CCE-7D0C-4539-BFDB-B354D87562C1}"/>
  </dataValidation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4E465F-CC82-4954-A3A4-6555F8CA472D}">
  <sheetPr>
    <tabColor rgb="FF00B050"/>
  </sheetPr>
  <dimension ref="A1:AS15"/>
  <sheetViews>
    <sheetView topLeftCell="E4" workbookViewId="0">
      <pane xSplit="1" ySplit="3" topLeftCell="AK10" activePane="bottomRight" state="frozen"/>
      <selection pane="topRight"/>
      <selection pane="bottomLeft"/>
      <selection pane="bottomRight" activeCell="AO13" sqref="AO13"/>
    </sheetView>
  </sheetViews>
  <sheetFormatPr baseColWidth="10" defaultColWidth="10.81640625" defaultRowHeight="14.5" x14ac:dyDescent="0.35"/>
  <cols>
    <col min="1" max="1" width="4.1796875" style="4" customWidth="1"/>
    <col min="2" max="2" width="25.54296875" style="4" customWidth="1"/>
    <col min="3" max="3" width="13.81640625" style="4" customWidth="1"/>
    <col min="4" max="4" width="8.1796875" style="4" customWidth="1"/>
    <col min="5" max="5" width="44.26953125" style="4" bestFit="1" customWidth="1"/>
    <col min="6" max="6" width="10.81640625" style="4"/>
    <col min="7" max="7" width="24.453125" style="4" customWidth="1"/>
    <col min="8" max="8" width="23.54296875" style="4" customWidth="1"/>
    <col min="9" max="9" width="10" style="4" customWidth="1"/>
    <col min="10" max="10" width="18.453125" style="4" customWidth="1"/>
    <col min="11" max="11" width="15.81640625" style="4" customWidth="1"/>
    <col min="12" max="15" width="7.26953125" style="4" customWidth="1"/>
    <col min="16" max="16" width="13.453125" style="4" customWidth="1"/>
    <col min="17" max="17" width="10.1796875" style="4" customWidth="1"/>
    <col min="18" max="18" width="15.26953125" style="4" customWidth="1"/>
    <col min="19" max="19" width="9.81640625" style="4" customWidth="1"/>
    <col min="20" max="20" width="19.81640625" style="4" customWidth="1"/>
    <col min="21" max="21" width="15.7265625" style="4" customWidth="1"/>
    <col min="22" max="22" width="19.1796875" style="4" hidden="1" customWidth="1"/>
    <col min="23" max="25" width="15.7265625" style="4" hidden="1" customWidth="1"/>
    <col min="26" max="26" width="30.7265625" style="4" hidden="1" customWidth="1"/>
    <col min="27" max="29" width="16.54296875" style="4" hidden="1" customWidth="1"/>
    <col min="30" max="30" width="16.26953125" style="4" hidden="1" customWidth="1"/>
    <col min="31" max="31" width="58.1796875" style="4" hidden="1" customWidth="1"/>
    <col min="32" max="32" width="16.54296875" style="4" customWidth="1"/>
    <col min="33" max="33" width="20.54296875" style="4" customWidth="1"/>
    <col min="34" max="35" width="9.7265625" style="4" customWidth="1"/>
    <col min="36" max="36" width="50.1796875" style="4" customWidth="1"/>
    <col min="37" max="38" width="22" style="4" customWidth="1"/>
    <col min="39" max="39" width="16.54296875" style="4" customWidth="1"/>
    <col min="40" max="40" width="34.81640625" style="4" customWidth="1"/>
    <col min="41" max="43" width="16.54296875" style="4" customWidth="1"/>
    <col min="44" max="44" width="21.54296875" style="4" customWidth="1"/>
    <col min="45" max="45" width="39.453125" style="4" customWidth="1"/>
    <col min="46" max="16384" width="10.81640625" style="4"/>
  </cols>
  <sheetData>
    <row r="1" spans="1:45" s="1" customFormat="1" ht="70.5" customHeight="1" x14ac:dyDescent="0.35">
      <c r="A1" s="92" t="s">
        <v>128</v>
      </c>
      <c r="B1" s="93"/>
      <c r="C1" s="93"/>
      <c r="D1" s="93"/>
      <c r="E1" s="93"/>
      <c r="F1" s="93"/>
      <c r="G1" s="93"/>
      <c r="H1" s="93"/>
      <c r="I1" s="93"/>
      <c r="J1" s="93"/>
      <c r="K1" s="93"/>
      <c r="L1" s="94"/>
      <c r="M1" s="94"/>
      <c r="N1" s="94"/>
      <c r="O1" s="94"/>
      <c r="P1" s="94"/>
    </row>
    <row r="2" spans="1:45" s="18" customFormat="1" ht="23.5" customHeight="1" x14ac:dyDescent="0.35">
      <c r="A2" s="92" t="s">
        <v>1</v>
      </c>
      <c r="B2" s="92"/>
      <c r="C2" s="92"/>
      <c r="D2" s="92"/>
      <c r="E2" s="92"/>
      <c r="F2" s="92"/>
      <c r="G2" s="92"/>
      <c r="H2" s="92"/>
      <c r="I2" s="92"/>
      <c r="J2" s="92"/>
      <c r="K2" s="92"/>
      <c r="L2" s="17"/>
      <c r="M2" s="17"/>
      <c r="N2" s="17"/>
      <c r="O2" s="17"/>
      <c r="P2" s="17"/>
    </row>
    <row r="3" spans="1:45" s="1" customFormat="1" x14ac:dyDescent="0.35"/>
    <row r="4" spans="1:45" ht="14.5" customHeight="1" x14ac:dyDescent="0.35">
      <c r="A4" s="95" t="s">
        <v>2</v>
      </c>
      <c r="B4" s="95"/>
      <c r="C4" s="95" t="s">
        <v>3</v>
      </c>
      <c r="D4" s="95" t="s">
        <v>4</v>
      </c>
      <c r="E4" s="95"/>
      <c r="F4" s="95"/>
      <c r="G4" s="96" t="s">
        <v>5</v>
      </c>
      <c r="H4" s="96"/>
      <c r="I4" s="96"/>
      <c r="J4" s="96"/>
      <c r="K4" s="96"/>
      <c r="L4" s="96"/>
      <c r="M4" s="96"/>
      <c r="N4" s="96"/>
      <c r="O4" s="96"/>
      <c r="P4" s="96"/>
      <c r="Q4" s="96"/>
      <c r="R4" s="95" t="s">
        <v>6</v>
      </c>
      <c r="S4" s="95"/>
      <c r="T4" s="95"/>
      <c r="U4" s="95"/>
      <c r="V4" s="97" t="s">
        <v>7</v>
      </c>
      <c r="W4" s="98"/>
      <c r="X4" s="98"/>
      <c r="Y4" s="98"/>
      <c r="Z4" s="99"/>
      <c r="AA4" s="103" t="s">
        <v>8</v>
      </c>
      <c r="AB4" s="104"/>
      <c r="AC4" s="104"/>
      <c r="AD4" s="104"/>
      <c r="AE4" s="105"/>
      <c r="AF4" s="109" t="s">
        <v>9</v>
      </c>
      <c r="AG4" s="110"/>
      <c r="AH4" s="110"/>
      <c r="AI4" s="110"/>
      <c r="AJ4" s="111"/>
      <c r="AK4" s="115" t="s">
        <v>10</v>
      </c>
      <c r="AL4" s="116"/>
      <c r="AM4" s="116"/>
      <c r="AN4" s="116"/>
      <c r="AO4" s="117"/>
    </row>
    <row r="5" spans="1:45" ht="14.5" customHeight="1" x14ac:dyDescent="0.35">
      <c r="A5" s="95"/>
      <c r="B5" s="95"/>
      <c r="C5" s="95"/>
      <c r="D5" s="95"/>
      <c r="E5" s="95"/>
      <c r="F5" s="95"/>
      <c r="G5" s="96"/>
      <c r="H5" s="96"/>
      <c r="I5" s="96"/>
      <c r="J5" s="96"/>
      <c r="K5" s="96"/>
      <c r="L5" s="96"/>
      <c r="M5" s="96"/>
      <c r="N5" s="96"/>
      <c r="O5" s="96"/>
      <c r="P5" s="96"/>
      <c r="Q5" s="96"/>
      <c r="R5" s="95"/>
      <c r="S5" s="95"/>
      <c r="T5" s="95"/>
      <c r="U5" s="95"/>
      <c r="V5" s="100"/>
      <c r="W5" s="101"/>
      <c r="X5" s="101"/>
      <c r="Y5" s="101"/>
      <c r="Z5" s="102"/>
      <c r="AA5" s="106"/>
      <c r="AB5" s="107"/>
      <c r="AC5" s="107"/>
      <c r="AD5" s="107"/>
      <c r="AE5" s="108"/>
      <c r="AF5" s="112"/>
      <c r="AG5" s="113"/>
      <c r="AH5" s="113"/>
      <c r="AI5" s="113"/>
      <c r="AJ5" s="114"/>
      <c r="AK5" s="118"/>
      <c r="AL5" s="119"/>
      <c r="AM5" s="119"/>
      <c r="AN5" s="119"/>
      <c r="AO5" s="120"/>
    </row>
    <row r="6" spans="1:45" ht="58" x14ac:dyDescent="0.35">
      <c r="A6" s="2" t="s">
        <v>11</v>
      </c>
      <c r="B6" s="2" t="s">
        <v>12</v>
      </c>
      <c r="C6" s="95"/>
      <c r="D6" s="2" t="s">
        <v>13</v>
      </c>
      <c r="E6" s="2" t="s">
        <v>14</v>
      </c>
      <c r="F6" s="2" t="s">
        <v>15</v>
      </c>
      <c r="G6" s="3" t="s">
        <v>16</v>
      </c>
      <c r="H6" s="3" t="s">
        <v>17</v>
      </c>
      <c r="I6" s="3" t="s">
        <v>18</v>
      </c>
      <c r="J6" s="3" t="s">
        <v>19</v>
      </c>
      <c r="K6" s="3" t="s">
        <v>20</v>
      </c>
      <c r="L6" s="3" t="s">
        <v>21</v>
      </c>
      <c r="M6" s="3" t="s">
        <v>22</v>
      </c>
      <c r="N6" s="3" t="s">
        <v>23</v>
      </c>
      <c r="O6" s="3" t="s">
        <v>24</v>
      </c>
      <c r="P6" s="3" t="s">
        <v>25</v>
      </c>
      <c r="Q6" s="3" t="s">
        <v>26</v>
      </c>
      <c r="R6" s="2" t="s">
        <v>27</v>
      </c>
      <c r="S6" s="2" t="s">
        <v>28</v>
      </c>
      <c r="T6" s="2" t="s">
        <v>29</v>
      </c>
      <c r="U6" s="2" t="s">
        <v>30</v>
      </c>
      <c r="V6" s="5" t="s">
        <v>31</v>
      </c>
      <c r="W6" s="5" t="s">
        <v>32</v>
      </c>
      <c r="X6" s="5" t="s">
        <v>33</v>
      </c>
      <c r="Y6" s="5" t="s">
        <v>34</v>
      </c>
      <c r="Z6" s="5" t="s">
        <v>35</v>
      </c>
      <c r="AA6" s="6" t="s">
        <v>31</v>
      </c>
      <c r="AB6" s="6" t="s">
        <v>32</v>
      </c>
      <c r="AC6" s="6" t="s">
        <v>33</v>
      </c>
      <c r="AD6" s="6" t="s">
        <v>34</v>
      </c>
      <c r="AE6" s="6" t="s">
        <v>35</v>
      </c>
      <c r="AF6" s="7" t="s">
        <v>31</v>
      </c>
      <c r="AG6" s="7" t="s">
        <v>32</v>
      </c>
      <c r="AH6" s="7" t="s">
        <v>33</v>
      </c>
      <c r="AI6" s="7" t="s">
        <v>34</v>
      </c>
      <c r="AJ6" s="7" t="s">
        <v>35</v>
      </c>
      <c r="AK6" s="8" t="s">
        <v>31</v>
      </c>
      <c r="AL6" s="8" t="s">
        <v>32</v>
      </c>
      <c r="AM6" s="8" t="s">
        <v>33</v>
      </c>
      <c r="AN6" s="8" t="s">
        <v>34</v>
      </c>
      <c r="AO6" s="8" t="s">
        <v>35</v>
      </c>
    </row>
    <row r="7" spans="1:45" s="16" customFormat="1" ht="116" x14ac:dyDescent="0.35">
      <c r="A7" s="9">
        <v>4</v>
      </c>
      <c r="B7" s="10" t="s">
        <v>36</v>
      </c>
      <c r="C7" s="10" t="s">
        <v>37</v>
      </c>
      <c r="D7" s="11" t="s">
        <v>38</v>
      </c>
      <c r="E7" s="10" t="s">
        <v>129</v>
      </c>
      <c r="F7" s="10" t="s">
        <v>40</v>
      </c>
      <c r="G7" s="10" t="s">
        <v>41</v>
      </c>
      <c r="H7" s="10" t="s">
        <v>42</v>
      </c>
      <c r="I7" s="12" t="s">
        <v>43</v>
      </c>
      <c r="J7" s="10" t="s">
        <v>44</v>
      </c>
      <c r="K7" s="10" t="s">
        <v>45</v>
      </c>
      <c r="L7" s="13">
        <v>0</v>
      </c>
      <c r="M7" s="13">
        <v>0</v>
      </c>
      <c r="N7" s="13">
        <v>0</v>
      </c>
      <c r="O7" s="13">
        <v>0.85</v>
      </c>
      <c r="P7" s="13">
        <v>0.85</v>
      </c>
      <c r="Q7" s="10" t="s">
        <v>46</v>
      </c>
      <c r="R7" s="10" t="s">
        <v>47</v>
      </c>
      <c r="S7" s="10" t="s">
        <v>48</v>
      </c>
      <c r="T7" s="10" t="s">
        <v>49</v>
      </c>
      <c r="U7" s="10" t="s">
        <v>50</v>
      </c>
      <c r="V7" s="43"/>
      <c r="W7" s="43"/>
      <c r="X7" s="10"/>
      <c r="Y7" s="10"/>
      <c r="Z7" s="10" t="s">
        <v>51</v>
      </c>
      <c r="AA7" s="14"/>
      <c r="AB7" s="10"/>
      <c r="AC7" s="12"/>
      <c r="AD7" s="10"/>
      <c r="AE7" s="10" t="s">
        <v>115</v>
      </c>
      <c r="AF7" s="14">
        <f t="shared" ref="AF7:AF15" si="0">N7</f>
        <v>0</v>
      </c>
      <c r="AG7" s="10"/>
      <c r="AH7" s="10" t="e">
        <f>IF(AG7/AF7&gt;100%,100%,AG7/AF7)</f>
        <v>#DIV/0!</v>
      </c>
      <c r="AI7" s="10"/>
      <c r="AJ7" s="10" t="s">
        <v>53</v>
      </c>
      <c r="AK7" s="25" t="s">
        <v>54</v>
      </c>
      <c r="AL7" s="25" t="s">
        <v>54</v>
      </c>
      <c r="AM7" s="75">
        <v>0.82</v>
      </c>
      <c r="AN7" s="36">
        <f t="shared" ref="AN7:AN15" si="1">IF(AM7/O7&gt;100%,100%,AM7/O7)</f>
        <v>0.96470588235294119</v>
      </c>
      <c r="AO7" s="10"/>
      <c r="AP7" s="10">
        <f t="shared" ref="AP7:AP15" si="2">P7</f>
        <v>0.85</v>
      </c>
      <c r="AQ7" s="10"/>
      <c r="AR7" s="10">
        <f>IF(AQ7/AP7&gt;100%,100%,AQ7/AP7)</f>
        <v>0</v>
      </c>
      <c r="AS7" s="10"/>
    </row>
    <row r="8" spans="1:45" s="16" customFormat="1" ht="87" x14ac:dyDescent="0.35">
      <c r="A8" s="9">
        <v>4</v>
      </c>
      <c r="B8" s="10" t="s">
        <v>36</v>
      </c>
      <c r="C8" s="10" t="s">
        <v>55</v>
      </c>
      <c r="D8" s="11" t="s">
        <v>56</v>
      </c>
      <c r="E8" s="10" t="s">
        <v>106</v>
      </c>
      <c r="F8" s="10" t="s">
        <v>40</v>
      </c>
      <c r="G8" s="10" t="s">
        <v>58</v>
      </c>
      <c r="H8" s="10" t="s">
        <v>59</v>
      </c>
      <c r="I8" s="10" t="s">
        <v>43</v>
      </c>
      <c r="J8" s="10" t="s">
        <v>44</v>
      </c>
      <c r="K8" s="10" t="s">
        <v>45</v>
      </c>
      <c r="L8" s="13">
        <v>0.08</v>
      </c>
      <c r="M8" s="13">
        <v>0.2</v>
      </c>
      <c r="N8" s="13">
        <v>0.45</v>
      </c>
      <c r="O8" s="13">
        <v>0.65</v>
      </c>
      <c r="P8" s="13">
        <v>0.65</v>
      </c>
      <c r="Q8" s="10" t="s">
        <v>60</v>
      </c>
      <c r="R8" s="10" t="s">
        <v>61</v>
      </c>
      <c r="S8" s="10" t="s">
        <v>62</v>
      </c>
      <c r="T8" s="10" t="s">
        <v>49</v>
      </c>
      <c r="U8" s="10" t="s">
        <v>50</v>
      </c>
      <c r="V8" s="20">
        <v>18500144559</v>
      </c>
      <c r="W8" s="20">
        <v>81766960682</v>
      </c>
      <c r="X8" s="19">
        <f>+V8/W8</f>
        <v>0.22625452144355637</v>
      </c>
      <c r="Y8" s="19">
        <f>IF(X8/L8&gt;100%,100%,X8/L8)</f>
        <v>1</v>
      </c>
      <c r="Z8" s="10"/>
      <c r="AA8" s="35">
        <v>37472090965</v>
      </c>
      <c r="AB8" s="35">
        <v>95422883149</v>
      </c>
      <c r="AC8" s="19">
        <f>+AA8/AB8</f>
        <v>0.39269501956347769</v>
      </c>
      <c r="AD8" s="19">
        <f>IF(AC8/M8&gt;100%,100%,AC8/M8)</f>
        <v>1</v>
      </c>
      <c r="AE8" s="10"/>
      <c r="AF8" s="35">
        <v>50962929070</v>
      </c>
      <c r="AG8" s="35">
        <v>95422883149</v>
      </c>
      <c r="AH8" s="36">
        <f>+AF8/AG8</f>
        <v>0.53407450485878627</v>
      </c>
      <c r="AI8" s="36">
        <f>IF(AH8/N8&gt;100%,100%,AH8/N8)</f>
        <v>1</v>
      </c>
      <c r="AJ8" s="10"/>
      <c r="AK8" s="35">
        <v>67947333678</v>
      </c>
      <c r="AL8" s="35">
        <v>95422883149</v>
      </c>
      <c r="AM8" s="36">
        <f>+AK8/AL8</f>
        <v>0.71206540229875737</v>
      </c>
      <c r="AN8" s="36">
        <f t="shared" si="1"/>
        <v>1</v>
      </c>
      <c r="AO8" s="10"/>
      <c r="AP8" s="10">
        <f t="shared" si="2"/>
        <v>0.65</v>
      </c>
      <c r="AQ8" s="10"/>
      <c r="AR8" s="10">
        <f t="shared" ref="AR8:AR15" si="3">IF(AQ8/AP8&gt;100%,100%,AQ8/AP8)</f>
        <v>0</v>
      </c>
      <c r="AS8" s="10"/>
    </row>
    <row r="9" spans="1:45" s="16" customFormat="1" ht="87" x14ac:dyDescent="0.35">
      <c r="A9" s="9">
        <v>4</v>
      </c>
      <c r="B9" s="10" t="s">
        <v>36</v>
      </c>
      <c r="C9" s="10" t="s">
        <v>55</v>
      </c>
      <c r="D9" s="11" t="s">
        <v>63</v>
      </c>
      <c r="E9" s="10" t="s">
        <v>64</v>
      </c>
      <c r="F9" s="10" t="s">
        <v>40</v>
      </c>
      <c r="G9" s="10" t="s">
        <v>65</v>
      </c>
      <c r="H9" s="10" t="s">
        <v>66</v>
      </c>
      <c r="I9" s="10" t="s">
        <v>43</v>
      </c>
      <c r="J9" s="10" t="s">
        <v>44</v>
      </c>
      <c r="K9" s="10" t="s">
        <v>45</v>
      </c>
      <c r="L9" s="13">
        <v>0.08</v>
      </c>
      <c r="M9" s="13">
        <v>0.2</v>
      </c>
      <c r="N9" s="13">
        <v>0.45</v>
      </c>
      <c r="O9" s="13">
        <v>0.63</v>
      </c>
      <c r="P9" s="13">
        <v>0.63</v>
      </c>
      <c r="Q9" s="10" t="s">
        <v>60</v>
      </c>
      <c r="R9" s="10" t="s">
        <v>61</v>
      </c>
      <c r="S9" s="10" t="s">
        <v>62</v>
      </c>
      <c r="T9" s="10" t="s">
        <v>49</v>
      </c>
      <c r="U9" s="10" t="s">
        <v>50</v>
      </c>
      <c r="V9" s="20">
        <v>4548290018</v>
      </c>
      <c r="W9" s="20">
        <v>23508949951</v>
      </c>
      <c r="X9" s="19">
        <f>+V9/W9</f>
        <v>0.1934705730149606</v>
      </c>
      <c r="Y9" s="19">
        <f>IF(X9/L9&gt;100%,100%,X9/L9)</f>
        <v>1</v>
      </c>
      <c r="Z9" s="10"/>
      <c r="AA9" s="35">
        <v>8264690492</v>
      </c>
      <c r="AB9" s="35">
        <v>23548949951</v>
      </c>
      <c r="AC9" s="19">
        <f>+AA9/AB9</f>
        <v>0.35095791995808467</v>
      </c>
      <c r="AD9" s="19">
        <f>IF(AC9/M9&gt;100%,100%,AC9/M9)</f>
        <v>1</v>
      </c>
      <c r="AE9" s="10"/>
      <c r="AF9" s="35">
        <v>9978431077</v>
      </c>
      <c r="AG9" s="35">
        <v>23266244517</v>
      </c>
      <c r="AH9" s="36">
        <f>+AF9/AG9</f>
        <v>0.42888017744802076</v>
      </c>
      <c r="AI9" s="36">
        <f>IF(AH9/N9&gt;100%,100%,AH9/N9)</f>
        <v>0.95306706099560168</v>
      </c>
      <c r="AJ9" s="10"/>
      <c r="AK9" s="35">
        <v>12219083032</v>
      </c>
      <c r="AL9" s="35">
        <v>23266244517</v>
      </c>
      <c r="AM9" s="36">
        <f>+AK9/AL9</f>
        <v>0.52518501742177837</v>
      </c>
      <c r="AN9" s="36">
        <f t="shared" si="1"/>
        <v>0.83362701178060061</v>
      </c>
      <c r="AO9" s="10"/>
      <c r="AP9" s="10">
        <f t="shared" si="2"/>
        <v>0.63</v>
      </c>
      <c r="AQ9" s="10"/>
      <c r="AR9" s="10">
        <f t="shared" si="3"/>
        <v>0</v>
      </c>
      <c r="AS9" s="10"/>
    </row>
    <row r="10" spans="1:45" s="16" customFormat="1" ht="174" x14ac:dyDescent="0.35">
      <c r="A10" s="9">
        <v>4</v>
      </c>
      <c r="B10" s="10" t="s">
        <v>36</v>
      </c>
      <c r="C10" s="10" t="s">
        <v>55</v>
      </c>
      <c r="D10" s="11" t="s">
        <v>67</v>
      </c>
      <c r="E10" s="10" t="s">
        <v>68</v>
      </c>
      <c r="F10" s="10" t="s">
        <v>40</v>
      </c>
      <c r="G10" s="10" t="s">
        <v>69</v>
      </c>
      <c r="H10" s="10" t="s">
        <v>70</v>
      </c>
      <c r="I10" s="13" t="s">
        <v>43</v>
      </c>
      <c r="J10" s="10" t="s">
        <v>44</v>
      </c>
      <c r="K10" s="10" t="s">
        <v>45</v>
      </c>
      <c r="L10" s="13">
        <v>0.2</v>
      </c>
      <c r="M10" s="13">
        <v>0.3</v>
      </c>
      <c r="N10" s="43">
        <v>0.6</v>
      </c>
      <c r="O10" s="43">
        <v>0.96</v>
      </c>
      <c r="P10" s="13">
        <v>0.96</v>
      </c>
      <c r="Q10" s="10" t="s">
        <v>60</v>
      </c>
      <c r="R10" s="10" t="s">
        <v>61</v>
      </c>
      <c r="S10" s="10" t="s">
        <v>62</v>
      </c>
      <c r="T10" s="10" t="s">
        <v>49</v>
      </c>
      <c r="U10" s="10" t="s">
        <v>50</v>
      </c>
      <c r="V10" s="20">
        <v>181487765000</v>
      </c>
      <c r="W10" s="20">
        <v>9470263117</v>
      </c>
      <c r="X10" s="19">
        <f>W10/V10</f>
        <v>5.218127578462383E-2</v>
      </c>
      <c r="Y10" s="19">
        <f>IF(X10/L10&gt;100%,100%,X10/L10)</f>
        <v>0.26090637892311913</v>
      </c>
      <c r="Z10" s="10" t="s">
        <v>71</v>
      </c>
      <c r="AA10" s="35">
        <v>19747757861</v>
      </c>
      <c r="AB10" s="35">
        <v>181487765000</v>
      </c>
      <c r="AC10" s="19">
        <f>+AA10/AB10</f>
        <v>0.10881040857492515</v>
      </c>
      <c r="AD10" s="19">
        <f>IF(AC10/M10&gt;100%,100%,AC10/M10)</f>
        <v>0.36270136191641716</v>
      </c>
      <c r="AE10" s="10"/>
      <c r="AF10" s="35">
        <v>98275699893</v>
      </c>
      <c r="AG10" s="35">
        <v>183237765000</v>
      </c>
      <c r="AH10" s="36">
        <f>+AF10/AG10</f>
        <v>0.53632885062203195</v>
      </c>
      <c r="AI10" s="36">
        <f>IF(AH10/N10&gt;100%,100%,AH10/N10)</f>
        <v>0.89388141770338658</v>
      </c>
      <c r="AJ10" s="10"/>
      <c r="AK10" s="35">
        <v>170147460850</v>
      </c>
      <c r="AL10" s="35">
        <v>183237765000</v>
      </c>
      <c r="AM10" s="36">
        <f>+AK10/AL10</f>
        <v>0.92856110120094515</v>
      </c>
      <c r="AN10" s="36">
        <f t="shared" si="1"/>
        <v>0.96725114708431792</v>
      </c>
      <c r="AO10" s="10"/>
      <c r="AP10" s="10">
        <f t="shared" si="2"/>
        <v>0.96</v>
      </c>
      <c r="AQ10" s="10"/>
      <c r="AR10" s="10">
        <f t="shared" si="3"/>
        <v>0</v>
      </c>
      <c r="AS10" s="10"/>
    </row>
    <row r="11" spans="1:45" s="16" customFormat="1" ht="174" x14ac:dyDescent="0.35">
      <c r="A11" s="9">
        <v>4</v>
      </c>
      <c r="B11" s="10" t="s">
        <v>36</v>
      </c>
      <c r="C11" s="10" t="s">
        <v>55</v>
      </c>
      <c r="D11" s="11" t="s">
        <v>72</v>
      </c>
      <c r="E11" s="10" t="s">
        <v>116</v>
      </c>
      <c r="F11" s="10" t="s">
        <v>40</v>
      </c>
      <c r="G11" s="10" t="s">
        <v>74</v>
      </c>
      <c r="H11" s="10" t="s">
        <v>75</v>
      </c>
      <c r="I11" s="13" t="s">
        <v>43</v>
      </c>
      <c r="J11" s="10" t="s">
        <v>44</v>
      </c>
      <c r="K11" s="10" t="s">
        <v>45</v>
      </c>
      <c r="L11" s="13">
        <v>0.05</v>
      </c>
      <c r="M11" s="13">
        <v>0.15</v>
      </c>
      <c r="N11" s="43">
        <v>0.3</v>
      </c>
      <c r="O11" s="43">
        <v>0.52</v>
      </c>
      <c r="P11" s="13">
        <v>0.52</v>
      </c>
      <c r="Q11" s="10" t="s">
        <v>60</v>
      </c>
      <c r="R11" s="10" t="s">
        <v>61</v>
      </c>
      <c r="S11" s="10" t="s">
        <v>62</v>
      </c>
      <c r="T11" s="10" t="s">
        <v>49</v>
      </c>
      <c r="U11" s="10" t="s">
        <v>50</v>
      </c>
      <c r="V11" s="20">
        <v>181487765000</v>
      </c>
      <c r="W11" s="20">
        <v>1624501305</v>
      </c>
      <c r="X11" s="19">
        <f>W11/V11</f>
        <v>8.9510238059298374E-3</v>
      </c>
      <c r="Y11" s="19">
        <f>IF(X11/L11&gt;100%,100%,X11/L11)</f>
        <v>0.17902047611859673</v>
      </c>
      <c r="Z11" s="10" t="s">
        <v>71</v>
      </c>
      <c r="AA11" s="35">
        <v>7975580615</v>
      </c>
      <c r="AB11" s="35">
        <v>181487765000</v>
      </c>
      <c r="AC11" s="19">
        <f>+AA11/AB11</f>
        <v>4.3945555310574244E-2</v>
      </c>
      <c r="AD11" s="19">
        <f>IF(AC11/M11&gt;100%,100%,AC11/M11)</f>
        <v>0.29297036873716165</v>
      </c>
      <c r="AE11" s="10"/>
      <c r="AF11" s="35">
        <v>34269548497</v>
      </c>
      <c r="AG11" s="35">
        <v>183237765000</v>
      </c>
      <c r="AH11" s="36">
        <f>+AF11/AG11</f>
        <v>0.18702230130890321</v>
      </c>
      <c r="AI11" s="36">
        <f>IF(AH11/N11&gt;100%,100%,AH11/N11)</f>
        <v>0.62340767102967742</v>
      </c>
      <c r="AJ11" s="10"/>
      <c r="AK11" s="35">
        <v>64116532522</v>
      </c>
      <c r="AL11" s="35">
        <v>183237765000</v>
      </c>
      <c r="AM11" s="36">
        <f>+AK11/AL11</f>
        <v>0.3499089421986783</v>
      </c>
      <c r="AN11" s="36">
        <f t="shared" si="1"/>
        <v>0.67290181192053511</v>
      </c>
      <c r="AO11" s="10"/>
      <c r="AP11" s="10">
        <f t="shared" si="2"/>
        <v>0.52</v>
      </c>
      <c r="AQ11" s="10"/>
      <c r="AR11" s="10">
        <f t="shared" si="3"/>
        <v>0</v>
      </c>
      <c r="AS11" s="10"/>
    </row>
    <row r="12" spans="1:45" s="16" customFormat="1" ht="217.5" x14ac:dyDescent="0.35">
      <c r="A12" s="9">
        <v>4</v>
      </c>
      <c r="B12" s="10" t="s">
        <v>36</v>
      </c>
      <c r="C12" s="10" t="s">
        <v>55</v>
      </c>
      <c r="D12" s="11" t="s">
        <v>76</v>
      </c>
      <c r="E12" s="10" t="s">
        <v>77</v>
      </c>
      <c r="F12" s="10" t="s">
        <v>78</v>
      </c>
      <c r="G12" s="10" t="s">
        <v>79</v>
      </c>
      <c r="H12" s="10" t="s">
        <v>80</v>
      </c>
      <c r="I12" s="10" t="s">
        <v>43</v>
      </c>
      <c r="J12" s="10" t="s">
        <v>81</v>
      </c>
      <c r="K12" s="10" t="s">
        <v>45</v>
      </c>
      <c r="L12" s="13">
        <v>1</v>
      </c>
      <c r="M12" s="13">
        <v>1</v>
      </c>
      <c r="N12" s="13">
        <v>1</v>
      </c>
      <c r="O12" s="13">
        <v>1</v>
      </c>
      <c r="P12" s="13">
        <v>1</v>
      </c>
      <c r="Q12" s="10" t="s">
        <v>60</v>
      </c>
      <c r="R12" s="10" t="s">
        <v>82</v>
      </c>
      <c r="S12" s="10" t="s">
        <v>83</v>
      </c>
      <c r="T12" s="10" t="s">
        <v>49</v>
      </c>
      <c r="U12" s="10" t="s">
        <v>50</v>
      </c>
      <c r="V12" s="43"/>
      <c r="W12" s="43"/>
      <c r="X12" s="10"/>
      <c r="Y12" s="10"/>
      <c r="Z12" s="10"/>
      <c r="AA12" s="14">
        <v>307</v>
      </c>
      <c r="AB12" s="10">
        <v>345</v>
      </c>
      <c r="AC12" s="55">
        <f>AA12/AB12</f>
        <v>0.88985507246376816</v>
      </c>
      <c r="AD12" s="55">
        <f>AC12/M12</f>
        <v>0.88985507246376816</v>
      </c>
      <c r="AE12" s="53" t="s">
        <v>84</v>
      </c>
      <c r="AF12" s="14">
        <v>636</v>
      </c>
      <c r="AG12" s="10">
        <v>638</v>
      </c>
      <c r="AH12" s="12">
        <f>AF12/AG12</f>
        <v>0.99686520376175547</v>
      </c>
      <c r="AI12" s="12">
        <f>AH12/100%</f>
        <v>0.99686520376175547</v>
      </c>
      <c r="AJ12" s="10"/>
      <c r="AK12" s="14">
        <v>1024</v>
      </c>
      <c r="AL12" s="10">
        <v>1054</v>
      </c>
      <c r="AM12" s="12">
        <f>AK12/AL12</f>
        <v>0.97153700189753323</v>
      </c>
      <c r="AN12" s="36">
        <f t="shared" si="1"/>
        <v>0.97153700189753323</v>
      </c>
      <c r="AO12" s="10"/>
      <c r="AP12" s="10">
        <f t="shared" si="2"/>
        <v>1</v>
      </c>
      <c r="AQ12" s="10"/>
      <c r="AR12" s="10">
        <f t="shared" si="3"/>
        <v>0</v>
      </c>
      <c r="AS12" s="10"/>
    </row>
    <row r="13" spans="1:45" s="16" customFormat="1" ht="246.5" x14ac:dyDescent="0.35">
      <c r="A13" s="9">
        <v>4</v>
      </c>
      <c r="B13" s="10" t="s">
        <v>36</v>
      </c>
      <c r="C13" s="10" t="s">
        <v>55</v>
      </c>
      <c r="D13" s="11" t="s">
        <v>86</v>
      </c>
      <c r="E13" s="10" t="s">
        <v>87</v>
      </c>
      <c r="F13" s="10" t="s">
        <v>78</v>
      </c>
      <c r="G13" s="10" t="s">
        <v>88</v>
      </c>
      <c r="H13" s="10" t="s">
        <v>89</v>
      </c>
      <c r="I13" s="10" t="s">
        <v>43</v>
      </c>
      <c r="J13" s="10" t="s">
        <v>81</v>
      </c>
      <c r="K13" s="10" t="s">
        <v>45</v>
      </c>
      <c r="L13" s="13">
        <v>1</v>
      </c>
      <c r="M13" s="13">
        <v>1</v>
      </c>
      <c r="N13" s="13">
        <v>1</v>
      </c>
      <c r="O13" s="13">
        <v>1</v>
      </c>
      <c r="P13" s="13">
        <v>1</v>
      </c>
      <c r="Q13" s="10" t="s">
        <v>60</v>
      </c>
      <c r="R13" s="10" t="s">
        <v>82</v>
      </c>
      <c r="S13" s="10" t="s">
        <v>90</v>
      </c>
      <c r="T13" s="10" t="s">
        <v>49</v>
      </c>
      <c r="U13" s="10" t="s">
        <v>50</v>
      </c>
      <c r="V13" s="14">
        <v>15</v>
      </c>
      <c r="W13" s="10">
        <v>97</v>
      </c>
      <c r="X13" s="46">
        <f>(V13/W13)*100</f>
        <v>15.463917525773196</v>
      </c>
      <c r="Y13" s="19">
        <f>IF(V13/W13&gt;100%,100%,V13/W13)</f>
        <v>0.15463917525773196</v>
      </c>
      <c r="Z13" s="10"/>
      <c r="AA13" s="14">
        <v>307</v>
      </c>
      <c r="AB13" s="10">
        <v>345</v>
      </c>
      <c r="AC13" s="55">
        <f>AA13/AB13</f>
        <v>0.88985507246376816</v>
      </c>
      <c r="AD13" s="55">
        <f>AC13/M13</f>
        <v>0.88985507246376816</v>
      </c>
      <c r="AE13" s="10"/>
      <c r="AF13" s="14">
        <v>623</v>
      </c>
      <c r="AG13" s="10">
        <v>638</v>
      </c>
      <c r="AH13" s="12">
        <f>AF13/AG13</f>
        <v>0.97648902821316619</v>
      </c>
      <c r="AI13" s="12">
        <f>AH13/100%</f>
        <v>0.97648902821316619</v>
      </c>
      <c r="AJ13" s="10" t="s">
        <v>91</v>
      </c>
      <c r="AK13" s="88">
        <v>1017</v>
      </c>
      <c r="AL13" s="53">
        <v>1021</v>
      </c>
      <c r="AM13" s="68">
        <f>AK13/AL13</f>
        <v>0.99608227228207635</v>
      </c>
      <c r="AN13" s="36">
        <f t="shared" si="1"/>
        <v>0.99608227228207635</v>
      </c>
      <c r="AO13" s="10">
        <v>1063</v>
      </c>
      <c r="AP13" s="10">
        <f t="shared" si="2"/>
        <v>1</v>
      </c>
      <c r="AQ13" s="10"/>
      <c r="AR13" s="10">
        <f t="shared" si="3"/>
        <v>0</v>
      </c>
      <c r="AS13" s="10"/>
    </row>
    <row r="14" spans="1:45" s="16" customFormat="1" ht="145" x14ac:dyDescent="0.35">
      <c r="A14" s="9">
        <v>4</v>
      </c>
      <c r="B14" s="10" t="s">
        <v>36</v>
      </c>
      <c r="C14" s="10" t="s">
        <v>55</v>
      </c>
      <c r="D14" s="11" t="s">
        <v>92</v>
      </c>
      <c r="E14" s="10" t="s">
        <v>93</v>
      </c>
      <c r="F14" s="10" t="s">
        <v>78</v>
      </c>
      <c r="G14" s="10" t="s">
        <v>94</v>
      </c>
      <c r="H14" s="10" t="s">
        <v>95</v>
      </c>
      <c r="I14" s="10" t="s">
        <v>43</v>
      </c>
      <c r="J14" s="10" t="s">
        <v>81</v>
      </c>
      <c r="K14" s="10" t="s">
        <v>45</v>
      </c>
      <c r="L14" s="13">
        <v>0.9</v>
      </c>
      <c r="M14" s="13">
        <v>0.9</v>
      </c>
      <c r="N14" s="13">
        <v>0.9</v>
      </c>
      <c r="O14" s="13">
        <v>0.9</v>
      </c>
      <c r="P14" s="13">
        <v>0.9</v>
      </c>
      <c r="Q14" s="10" t="s">
        <v>60</v>
      </c>
      <c r="R14" s="10" t="s">
        <v>96</v>
      </c>
      <c r="S14" s="10" t="s">
        <v>90</v>
      </c>
      <c r="T14" s="10" t="s">
        <v>49</v>
      </c>
      <c r="U14" s="10" t="s">
        <v>97</v>
      </c>
      <c r="V14" s="43"/>
      <c r="W14" s="43"/>
      <c r="X14" s="10"/>
      <c r="Y14" s="10"/>
      <c r="Z14" s="10"/>
      <c r="AA14" s="14">
        <v>31</v>
      </c>
      <c r="AB14" s="10">
        <v>31</v>
      </c>
      <c r="AC14" s="55">
        <f>AA14/AB14</f>
        <v>1</v>
      </c>
      <c r="AD14" s="55">
        <f>AC14/M14</f>
        <v>1.1111111111111112</v>
      </c>
      <c r="AE14" s="10"/>
      <c r="AF14" s="14">
        <v>31</v>
      </c>
      <c r="AG14" s="10">
        <v>31</v>
      </c>
      <c r="AH14" s="12">
        <f>AF14/AG14</f>
        <v>1</v>
      </c>
      <c r="AI14" s="56">
        <f>IF(AH14/N14&gt;100%,100%,AH14/N14)</f>
        <v>1</v>
      </c>
      <c r="AJ14" s="10" t="s">
        <v>98</v>
      </c>
      <c r="AK14" s="67">
        <v>31</v>
      </c>
      <c r="AL14" s="53">
        <v>31</v>
      </c>
      <c r="AM14" s="68">
        <f>AK14/AL14</f>
        <v>1</v>
      </c>
      <c r="AN14" s="36">
        <f t="shared" si="1"/>
        <v>1</v>
      </c>
      <c r="AO14" s="10"/>
      <c r="AP14" s="10">
        <f t="shared" si="2"/>
        <v>0.9</v>
      </c>
      <c r="AQ14" s="10"/>
      <c r="AR14" s="10">
        <f t="shared" si="3"/>
        <v>0</v>
      </c>
      <c r="AS14" s="10"/>
    </row>
    <row r="15" spans="1:45" s="16" customFormat="1" ht="87" x14ac:dyDescent="0.35">
      <c r="A15" s="9">
        <v>4</v>
      </c>
      <c r="B15" s="10" t="s">
        <v>36</v>
      </c>
      <c r="C15" s="10" t="s">
        <v>55</v>
      </c>
      <c r="D15" s="11" t="s">
        <v>99</v>
      </c>
      <c r="E15" s="10" t="s">
        <v>100</v>
      </c>
      <c r="F15" s="10" t="s">
        <v>78</v>
      </c>
      <c r="G15" s="10" t="s">
        <v>94</v>
      </c>
      <c r="H15" s="10" t="s">
        <v>101</v>
      </c>
      <c r="I15" s="10" t="s">
        <v>43</v>
      </c>
      <c r="J15" s="10" t="s">
        <v>44</v>
      </c>
      <c r="K15" s="10" t="s">
        <v>45</v>
      </c>
      <c r="L15" s="13">
        <v>0</v>
      </c>
      <c r="M15" s="13">
        <v>0</v>
      </c>
      <c r="N15" s="13">
        <v>0</v>
      </c>
      <c r="O15" s="13">
        <v>1</v>
      </c>
      <c r="P15" s="13">
        <v>1</v>
      </c>
      <c r="Q15" s="10" t="s">
        <v>60</v>
      </c>
      <c r="R15" s="54" t="s">
        <v>96</v>
      </c>
      <c r="S15" s="54" t="s">
        <v>90</v>
      </c>
      <c r="T15" s="54" t="s">
        <v>49</v>
      </c>
      <c r="U15" s="54" t="s">
        <v>97</v>
      </c>
      <c r="V15" s="43"/>
      <c r="W15" s="43"/>
      <c r="X15" s="10"/>
      <c r="Y15" s="10"/>
      <c r="Z15" s="10"/>
      <c r="AA15" s="14">
        <f t="shared" ref="AA15" si="4">M15</f>
        <v>0</v>
      </c>
      <c r="AB15" s="10"/>
      <c r="AC15" s="10" t="e">
        <f t="shared" ref="AC15" si="5">IF(AB15/AA15&gt;100%,100%,AB15/AA15)</f>
        <v>#DIV/0!</v>
      </c>
      <c r="AD15" s="10"/>
      <c r="AE15" s="10"/>
      <c r="AF15" s="14">
        <f t="shared" si="0"/>
        <v>0</v>
      </c>
      <c r="AG15" s="10"/>
      <c r="AH15" s="10" t="e">
        <f t="shared" ref="AH15" si="6">IF(AG15/AF15&gt;100%,100%,AG15/AF15)</f>
        <v>#DIV/0!</v>
      </c>
      <c r="AI15" s="10"/>
      <c r="AJ15" s="10" t="s">
        <v>102</v>
      </c>
      <c r="AK15" s="64">
        <v>30</v>
      </c>
      <c r="AL15" s="63">
        <v>30</v>
      </c>
      <c r="AM15" s="56">
        <f>+AK15/AL15</f>
        <v>1</v>
      </c>
      <c r="AN15" s="36">
        <f t="shared" si="1"/>
        <v>1</v>
      </c>
      <c r="AO15" s="10"/>
      <c r="AP15" s="10">
        <f t="shared" si="2"/>
        <v>1</v>
      </c>
      <c r="AQ15" s="10"/>
      <c r="AR15" s="10">
        <f t="shared" si="3"/>
        <v>0</v>
      </c>
      <c r="AS15" s="10"/>
    </row>
  </sheetData>
  <mergeCells count="12">
    <mergeCell ref="A1:K1"/>
    <mergeCell ref="L1:P1"/>
    <mergeCell ref="A2:K2"/>
    <mergeCell ref="A4:B5"/>
    <mergeCell ref="C4:C6"/>
    <mergeCell ref="D4:F5"/>
    <mergeCell ref="G4:Q5"/>
    <mergeCell ref="R4:U5"/>
    <mergeCell ref="V4:Z5"/>
    <mergeCell ref="AA4:AE5"/>
    <mergeCell ref="AF4:AJ5"/>
    <mergeCell ref="AK4:AO5"/>
  </mergeCells>
  <dataValidations count="1">
    <dataValidation allowBlank="1" showInputMessage="1" showErrorMessage="1" error="Escriba un texto " promptTitle="Cualquier contenido" sqref="F6 F3" xr:uid="{A80D693B-CE36-47F8-8012-586FB005CD8F}"/>
  </dataValidations>
  <pageMargins left="0.7" right="0.7" top="0.75" bottom="0.75" header="0.3" footer="0.3"/>
  <drawing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658143-5A4A-4994-91D2-1E0C87B446E0}">
  <sheetPr>
    <tabColor rgb="FF00B050"/>
  </sheetPr>
  <dimension ref="A1:AS15"/>
  <sheetViews>
    <sheetView topLeftCell="E4" workbookViewId="0">
      <pane xSplit="1" ySplit="3" topLeftCell="AJ10" activePane="bottomRight" state="frozen"/>
      <selection pane="topRight"/>
      <selection pane="bottomLeft"/>
      <selection pane="bottomRight" activeCell="AM11" sqref="AM11"/>
    </sheetView>
  </sheetViews>
  <sheetFormatPr baseColWidth="10" defaultColWidth="10.81640625" defaultRowHeight="14.5" x14ac:dyDescent="0.35"/>
  <cols>
    <col min="1" max="1" width="4.1796875" style="4" customWidth="1"/>
    <col min="2" max="2" width="25.54296875" style="4" customWidth="1"/>
    <col min="3" max="3" width="13.81640625" style="4" customWidth="1"/>
    <col min="4" max="4" width="8.1796875" style="4" customWidth="1"/>
    <col min="5" max="5" width="44.26953125" style="4" bestFit="1" customWidth="1"/>
    <col min="6" max="6" width="10.81640625" style="4"/>
    <col min="7" max="7" width="24.453125" style="4" customWidth="1"/>
    <col min="8" max="8" width="23.54296875" style="4" customWidth="1"/>
    <col min="9" max="9" width="10" style="4" customWidth="1"/>
    <col min="10" max="10" width="18.453125" style="4" customWidth="1"/>
    <col min="11" max="11" width="15.81640625" style="4" customWidth="1"/>
    <col min="12" max="15" width="7.26953125" style="4" customWidth="1"/>
    <col min="16" max="16" width="9.7265625" style="4" customWidth="1"/>
    <col min="17" max="17" width="10.1796875" style="4" customWidth="1"/>
    <col min="18" max="18" width="14.26953125" style="4" customWidth="1"/>
    <col min="19" max="19" width="8.7265625" style="4" customWidth="1"/>
    <col min="20" max="20" width="19.453125" style="4" customWidth="1"/>
    <col min="21" max="21" width="15.26953125" style="4" customWidth="1"/>
    <col min="22" max="25" width="15.7265625" style="4" hidden="1" customWidth="1"/>
    <col min="26" max="26" width="30.7265625" style="4" hidden="1" customWidth="1"/>
    <col min="27" max="29" width="16.54296875" style="4" hidden="1" customWidth="1"/>
    <col min="30" max="30" width="16.26953125" style="4" hidden="1" customWidth="1"/>
    <col min="31" max="31" width="69.7265625" style="4" hidden="1" customWidth="1"/>
    <col min="32" max="33" width="16.54296875" style="4" customWidth="1"/>
    <col min="34" max="35" width="10" style="4" customWidth="1"/>
    <col min="36" max="36" width="53" style="4" customWidth="1"/>
    <col min="37" max="38" width="22" style="4" customWidth="1"/>
    <col min="39" max="39" width="16.54296875" style="4" customWidth="1"/>
    <col min="40" max="40" width="34.81640625" style="4" customWidth="1"/>
    <col min="41" max="43" width="16.54296875" style="4" customWidth="1"/>
    <col min="44" max="44" width="21.54296875" style="4" customWidth="1"/>
    <col min="45" max="45" width="39.453125" style="4" customWidth="1"/>
    <col min="46" max="16384" width="10.81640625" style="4"/>
  </cols>
  <sheetData>
    <row r="1" spans="1:45" s="1" customFormat="1" ht="70.5" customHeight="1" x14ac:dyDescent="0.35">
      <c r="A1" s="92" t="s">
        <v>130</v>
      </c>
      <c r="B1" s="93"/>
      <c r="C1" s="93"/>
      <c r="D1" s="93"/>
      <c r="E1" s="93"/>
      <c r="F1" s="93"/>
      <c r="G1" s="93"/>
      <c r="H1" s="93"/>
      <c r="I1" s="93"/>
      <c r="J1" s="93"/>
      <c r="K1" s="93"/>
      <c r="L1" s="94"/>
      <c r="M1" s="94"/>
      <c r="N1" s="94"/>
      <c r="O1" s="94"/>
      <c r="P1" s="94"/>
    </row>
    <row r="2" spans="1:45" s="18" customFormat="1" ht="23.5" customHeight="1" x14ac:dyDescent="0.35">
      <c r="A2" s="92" t="s">
        <v>1</v>
      </c>
      <c r="B2" s="92"/>
      <c r="C2" s="92"/>
      <c r="D2" s="92"/>
      <c r="E2" s="92"/>
      <c r="F2" s="92"/>
      <c r="G2" s="92"/>
      <c r="H2" s="92"/>
      <c r="I2" s="92"/>
      <c r="J2" s="92"/>
      <c r="K2" s="92"/>
      <c r="L2" s="17"/>
      <c r="M2" s="17"/>
      <c r="N2" s="17"/>
      <c r="O2" s="17"/>
      <c r="P2" s="17"/>
    </row>
    <row r="3" spans="1:45" s="1" customFormat="1" x14ac:dyDescent="0.35"/>
    <row r="4" spans="1:45" ht="14.5" customHeight="1" x14ac:dyDescent="0.35">
      <c r="A4" s="95" t="s">
        <v>2</v>
      </c>
      <c r="B4" s="95"/>
      <c r="C4" s="95" t="s">
        <v>3</v>
      </c>
      <c r="D4" s="95" t="s">
        <v>4</v>
      </c>
      <c r="E4" s="95"/>
      <c r="F4" s="95"/>
      <c r="G4" s="96" t="s">
        <v>5</v>
      </c>
      <c r="H4" s="96"/>
      <c r="I4" s="96"/>
      <c r="J4" s="96"/>
      <c r="K4" s="96"/>
      <c r="L4" s="96"/>
      <c r="M4" s="96"/>
      <c r="N4" s="96"/>
      <c r="O4" s="96"/>
      <c r="P4" s="96"/>
      <c r="Q4" s="96"/>
      <c r="R4" s="95" t="s">
        <v>6</v>
      </c>
      <c r="S4" s="95"/>
      <c r="T4" s="95"/>
      <c r="U4" s="95"/>
      <c r="V4" s="97" t="s">
        <v>7</v>
      </c>
      <c r="W4" s="98"/>
      <c r="X4" s="98"/>
      <c r="Y4" s="98"/>
      <c r="Z4" s="99"/>
      <c r="AA4" s="103" t="s">
        <v>8</v>
      </c>
      <c r="AB4" s="104"/>
      <c r="AC4" s="104"/>
      <c r="AD4" s="104"/>
      <c r="AE4" s="105"/>
      <c r="AF4" s="109" t="s">
        <v>9</v>
      </c>
      <c r="AG4" s="110"/>
      <c r="AH4" s="110"/>
      <c r="AI4" s="110"/>
      <c r="AJ4" s="111"/>
      <c r="AK4" s="115" t="s">
        <v>10</v>
      </c>
      <c r="AL4" s="116"/>
      <c r="AM4" s="116"/>
      <c r="AN4" s="116"/>
      <c r="AO4" s="117"/>
    </row>
    <row r="5" spans="1:45" ht="14.5" customHeight="1" x14ac:dyDescent="0.35">
      <c r="A5" s="95"/>
      <c r="B5" s="95"/>
      <c r="C5" s="95"/>
      <c r="D5" s="95"/>
      <c r="E5" s="95"/>
      <c r="F5" s="95"/>
      <c r="G5" s="96"/>
      <c r="H5" s="96"/>
      <c r="I5" s="96"/>
      <c r="J5" s="96"/>
      <c r="K5" s="96"/>
      <c r="L5" s="96"/>
      <c r="M5" s="96"/>
      <c r="N5" s="96"/>
      <c r="O5" s="96"/>
      <c r="P5" s="96"/>
      <c r="Q5" s="96"/>
      <c r="R5" s="95"/>
      <c r="S5" s="95"/>
      <c r="T5" s="95"/>
      <c r="U5" s="95"/>
      <c r="V5" s="100"/>
      <c r="W5" s="101"/>
      <c r="X5" s="101"/>
      <c r="Y5" s="101"/>
      <c r="Z5" s="102"/>
      <c r="AA5" s="106"/>
      <c r="AB5" s="107"/>
      <c r="AC5" s="107"/>
      <c r="AD5" s="107"/>
      <c r="AE5" s="108"/>
      <c r="AF5" s="112"/>
      <c r="AG5" s="113"/>
      <c r="AH5" s="113"/>
      <c r="AI5" s="113"/>
      <c r="AJ5" s="114"/>
      <c r="AK5" s="118"/>
      <c r="AL5" s="119"/>
      <c r="AM5" s="119"/>
      <c r="AN5" s="119"/>
      <c r="AO5" s="120"/>
    </row>
    <row r="6" spans="1:45" ht="58" x14ac:dyDescent="0.35">
      <c r="A6" s="2" t="s">
        <v>11</v>
      </c>
      <c r="B6" s="2" t="s">
        <v>12</v>
      </c>
      <c r="C6" s="95"/>
      <c r="D6" s="2" t="s">
        <v>13</v>
      </c>
      <c r="E6" s="2" t="s">
        <v>14</v>
      </c>
      <c r="F6" s="2" t="s">
        <v>15</v>
      </c>
      <c r="G6" s="3" t="s">
        <v>16</v>
      </c>
      <c r="H6" s="3" t="s">
        <v>17</v>
      </c>
      <c r="I6" s="3" t="s">
        <v>18</v>
      </c>
      <c r="J6" s="3" t="s">
        <v>19</v>
      </c>
      <c r="K6" s="3" t="s">
        <v>20</v>
      </c>
      <c r="L6" s="3" t="s">
        <v>21</v>
      </c>
      <c r="M6" s="3" t="s">
        <v>22</v>
      </c>
      <c r="N6" s="3" t="s">
        <v>23</v>
      </c>
      <c r="O6" s="3" t="s">
        <v>24</v>
      </c>
      <c r="P6" s="3" t="s">
        <v>25</v>
      </c>
      <c r="Q6" s="3" t="s">
        <v>26</v>
      </c>
      <c r="R6" s="2" t="s">
        <v>27</v>
      </c>
      <c r="S6" s="2" t="s">
        <v>28</v>
      </c>
      <c r="T6" s="2" t="s">
        <v>29</v>
      </c>
      <c r="U6" s="2" t="s">
        <v>30</v>
      </c>
      <c r="V6" s="5" t="s">
        <v>31</v>
      </c>
      <c r="W6" s="5" t="s">
        <v>32</v>
      </c>
      <c r="X6" s="5" t="s">
        <v>33</v>
      </c>
      <c r="Y6" s="5" t="s">
        <v>34</v>
      </c>
      <c r="Z6" s="5" t="s">
        <v>35</v>
      </c>
      <c r="AA6" s="6" t="s">
        <v>31</v>
      </c>
      <c r="AB6" s="6" t="s">
        <v>32</v>
      </c>
      <c r="AC6" s="6" t="s">
        <v>33</v>
      </c>
      <c r="AD6" s="6" t="s">
        <v>34</v>
      </c>
      <c r="AE6" s="6" t="s">
        <v>35</v>
      </c>
      <c r="AF6" s="7" t="s">
        <v>31</v>
      </c>
      <c r="AG6" s="7" t="s">
        <v>32</v>
      </c>
      <c r="AH6" s="7" t="s">
        <v>33</v>
      </c>
      <c r="AI6" s="7" t="s">
        <v>34</v>
      </c>
      <c r="AJ6" s="7" t="s">
        <v>35</v>
      </c>
      <c r="AK6" s="8" t="s">
        <v>31</v>
      </c>
      <c r="AL6" s="8" t="s">
        <v>32</v>
      </c>
      <c r="AM6" s="8" t="s">
        <v>33</v>
      </c>
      <c r="AN6" s="8" t="s">
        <v>34</v>
      </c>
      <c r="AO6" s="8" t="s">
        <v>35</v>
      </c>
    </row>
    <row r="7" spans="1:45" s="16" customFormat="1" ht="116" x14ac:dyDescent="0.35">
      <c r="A7" s="9">
        <v>4</v>
      </c>
      <c r="B7" s="10" t="s">
        <v>36</v>
      </c>
      <c r="C7" s="10" t="s">
        <v>37</v>
      </c>
      <c r="D7" s="11" t="s">
        <v>38</v>
      </c>
      <c r="E7" s="10" t="s">
        <v>114</v>
      </c>
      <c r="F7" s="10" t="s">
        <v>40</v>
      </c>
      <c r="G7" s="10" t="s">
        <v>41</v>
      </c>
      <c r="H7" s="10" t="s">
        <v>42</v>
      </c>
      <c r="I7" s="12" t="s">
        <v>43</v>
      </c>
      <c r="J7" s="10" t="s">
        <v>44</v>
      </c>
      <c r="K7" s="10" t="s">
        <v>45</v>
      </c>
      <c r="L7" s="13">
        <v>0</v>
      </c>
      <c r="M7" s="13">
        <v>0</v>
      </c>
      <c r="N7" s="13">
        <v>0</v>
      </c>
      <c r="O7" s="13">
        <v>0.75</v>
      </c>
      <c r="P7" s="13">
        <v>0.75</v>
      </c>
      <c r="Q7" s="10" t="s">
        <v>46</v>
      </c>
      <c r="R7" s="10" t="s">
        <v>47</v>
      </c>
      <c r="S7" s="10" t="s">
        <v>48</v>
      </c>
      <c r="T7" s="10" t="s">
        <v>49</v>
      </c>
      <c r="U7" s="10" t="s">
        <v>50</v>
      </c>
      <c r="V7" s="14"/>
      <c r="W7" s="10"/>
      <c r="X7" s="10"/>
      <c r="Y7" s="10"/>
      <c r="Z7" s="10" t="s">
        <v>51</v>
      </c>
      <c r="AA7" s="14"/>
      <c r="AB7" s="10"/>
      <c r="AC7" s="12"/>
      <c r="AD7" s="10"/>
      <c r="AE7" s="10" t="s">
        <v>115</v>
      </c>
      <c r="AF7" s="14">
        <f t="shared" ref="AF7:AF15" si="0">N7</f>
        <v>0</v>
      </c>
      <c r="AG7" s="10"/>
      <c r="AH7" s="10" t="e">
        <f>IF(AG7/AF7&gt;100%,100%,AG7/AF7)</f>
        <v>#DIV/0!</v>
      </c>
      <c r="AI7" s="10"/>
      <c r="AJ7" s="10" t="s">
        <v>53</v>
      </c>
      <c r="AK7" s="25" t="s">
        <v>54</v>
      </c>
      <c r="AL7" s="25" t="s">
        <v>54</v>
      </c>
      <c r="AM7" s="75">
        <v>0.80300000000000005</v>
      </c>
      <c r="AN7" s="36">
        <f>IF(AM7/O7&gt;100%,100%,AM7/O7)</f>
        <v>1</v>
      </c>
      <c r="AO7" s="10"/>
      <c r="AP7" s="10">
        <f t="shared" ref="AP7:AP15" si="1">P7</f>
        <v>0.75</v>
      </c>
      <c r="AQ7" s="10"/>
      <c r="AR7" s="10">
        <f>IF(AQ7/AP7&gt;100%,100%,AQ7/AP7)</f>
        <v>0</v>
      </c>
      <c r="AS7" s="10"/>
    </row>
    <row r="8" spans="1:45" s="16" customFormat="1" ht="87" x14ac:dyDescent="0.35">
      <c r="A8" s="9">
        <v>4</v>
      </c>
      <c r="B8" s="10" t="s">
        <v>36</v>
      </c>
      <c r="C8" s="10" t="s">
        <v>55</v>
      </c>
      <c r="D8" s="11" t="s">
        <v>56</v>
      </c>
      <c r="E8" s="10" t="s">
        <v>106</v>
      </c>
      <c r="F8" s="10" t="s">
        <v>40</v>
      </c>
      <c r="G8" s="10" t="s">
        <v>58</v>
      </c>
      <c r="H8" s="10" t="s">
        <v>59</v>
      </c>
      <c r="I8" s="10" t="s">
        <v>43</v>
      </c>
      <c r="J8" s="10" t="s">
        <v>44</v>
      </c>
      <c r="K8" s="10" t="s">
        <v>45</v>
      </c>
      <c r="L8" s="13">
        <v>0.14000000000000001</v>
      </c>
      <c r="M8" s="13">
        <v>0.27</v>
      </c>
      <c r="N8" s="13">
        <v>0.45</v>
      </c>
      <c r="O8" s="13">
        <v>0.65</v>
      </c>
      <c r="P8" s="13">
        <v>0.65</v>
      </c>
      <c r="Q8" s="10" t="s">
        <v>60</v>
      </c>
      <c r="R8" s="10" t="s">
        <v>61</v>
      </c>
      <c r="S8" s="10" t="s">
        <v>62</v>
      </c>
      <c r="T8" s="10" t="s">
        <v>49</v>
      </c>
      <c r="U8" s="10" t="s">
        <v>50</v>
      </c>
      <c r="V8" s="20">
        <v>5498342315</v>
      </c>
      <c r="W8" s="20">
        <v>24523377066</v>
      </c>
      <c r="X8" s="19">
        <f>+V8/W8</f>
        <v>0.22420820347060108</v>
      </c>
      <c r="Y8" s="19">
        <f>IF(X8/L8&gt;100%,100%,X8/L8)</f>
        <v>1</v>
      </c>
      <c r="Z8" s="10"/>
      <c r="AA8" s="35">
        <v>11084060363</v>
      </c>
      <c r="AB8" s="35">
        <v>24523377066</v>
      </c>
      <c r="AC8" s="19">
        <f>+AA8/AB8</f>
        <v>0.45197936373809211</v>
      </c>
      <c r="AD8" s="19">
        <f>IF(AC8/M8&gt;100%,100%,AC8/M8)</f>
        <v>1</v>
      </c>
      <c r="AE8" s="10"/>
      <c r="AF8" s="35">
        <v>14066533765</v>
      </c>
      <c r="AG8" s="35">
        <v>24431731889</v>
      </c>
      <c r="AH8" s="36">
        <f>+AF8/AG8</f>
        <v>0.57574853182361718</v>
      </c>
      <c r="AI8" s="36">
        <f>IF(AH8/N8&gt;100%,100%,AH8/N8)</f>
        <v>1</v>
      </c>
      <c r="AJ8" s="10"/>
      <c r="AK8" s="35">
        <v>19482133190</v>
      </c>
      <c r="AL8" s="35">
        <v>24431185222</v>
      </c>
      <c r="AM8" s="36">
        <f>+AK8/AL8</f>
        <v>0.79742890133944722</v>
      </c>
      <c r="AN8" s="36">
        <f>IF(AM8/O8&gt;100%,100%,AM8/O8)</f>
        <v>1</v>
      </c>
      <c r="AO8" s="10"/>
      <c r="AP8" s="10">
        <f t="shared" si="1"/>
        <v>0.65</v>
      </c>
      <c r="AQ8" s="10"/>
      <c r="AR8" s="10">
        <f t="shared" ref="AR8:AR15" si="2">IF(AQ8/AP8&gt;100%,100%,AQ8/AP8)</f>
        <v>0</v>
      </c>
      <c r="AS8" s="10"/>
    </row>
    <row r="9" spans="1:45" s="16" customFormat="1" ht="87" x14ac:dyDescent="0.35">
      <c r="A9" s="9">
        <v>4</v>
      </c>
      <c r="B9" s="10" t="s">
        <v>36</v>
      </c>
      <c r="C9" s="10" t="s">
        <v>55</v>
      </c>
      <c r="D9" s="11" t="s">
        <v>63</v>
      </c>
      <c r="E9" s="10" t="s">
        <v>64</v>
      </c>
      <c r="F9" s="10" t="s">
        <v>40</v>
      </c>
      <c r="G9" s="10" t="s">
        <v>65</v>
      </c>
      <c r="H9" s="10" t="s">
        <v>66</v>
      </c>
      <c r="I9" s="10" t="s">
        <v>43</v>
      </c>
      <c r="J9" s="10" t="s">
        <v>44</v>
      </c>
      <c r="K9" s="10" t="s">
        <v>45</v>
      </c>
      <c r="L9" s="13">
        <v>0.12</v>
      </c>
      <c r="M9" s="13">
        <v>0.25</v>
      </c>
      <c r="N9" s="13">
        <v>0.43</v>
      </c>
      <c r="O9" s="13">
        <v>0.63</v>
      </c>
      <c r="P9" s="13">
        <v>0.63</v>
      </c>
      <c r="Q9" s="10" t="s">
        <v>60</v>
      </c>
      <c r="R9" s="10" t="s">
        <v>61</v>
      </c>
      <c r="S9" s="10" t="s">
        <v>62</v>
      </c>
      <c r="T9" s="10" t="s">
        <v>49</v>
      </c>
      <c r="U9" s="10" t="s">
        <v>50</v>
      </c>
      <c r="V9" s="20">
        <v>3588479293</v>
      </c>
      <c r="W9" s="20">
        <v>17096628083</v>
      </c>
      <c r="X9" s="19">
        <f>+V9/W9</f>
        <v>0.2098939788348205</v>
      </c>
      <c r="Y9" s="19">
        <f>IF(X9/L9&gt;100%,100%,X9/L9)</f>
        <v>1</v>
      </c>
      <c r="Z9" s="10"/>
      <c r="AA9" s="35">
        <v>8651691250</v>
      </c>
      <c r="AB9" s="35">
        <v>17096628083</v>
      </c>
      <c r="AC9" s="19">
        <f>+AA9/AB9</f>
        <v>0.50604664311571435</v>
      </c>
      <c r="AD9" s="19">
        <f>IF(AC9/M9&gt;100%,100%,AC9/M9)</f>
        <v>1</v>
      </c>
      <c r="AE9" s="10"/>
      <c r="AF9" s="35">
        <v>9732071744</v>
      </c>
      <c r="AG9" s="35">
        <v>16440953131</v>
      </c>
      <c r="AH9" s="36">
        <f>+AF9/AG9</f>
        <v>0.59194084834715777</v>
      </c>
      <c r="AI9" s="36">
        <f>IF(AH9/N9&gt;100%,100%,AH9/N9)</f>
        <v>1</v>
      </c>
      <c r="AJ9" s="10"/>
      <c r="AK9" s="35">
        <v>10055971137</v>
      </c>
      <c r="AL9" s="35">
        <v>16440953131</v>
      </c>
      <c r="AM9" s="36">
        <f>+AK9/AL9</f>
        <v>0.61164161571868425</v>
      </c>
      <c r="AN9" s="36">
        <f>IF(AM9/O9&gt;100%,100%,AM9/O9)</f>
        <v>0.97085970748997497</v>
      </c>
      <c r="AO9" s="10"/>
      <c r="AP9" s="10">
        <f t="shared" si="1"/>
        <v>0.63</v>
      </c>
      <c r="AQ9" s="10"/>
      <c r="AR9" s="10">
        <f t="shared" si="2"/>
        <v>0</v>
      </c>
      <c r="AS9" s="10"/>
    </row>
    <row r="10" spans="1:45" s="16" customFormat="1" ht="174" x14ac:dyDescent="0.35">
      <c r="A10" s="9">
        <v>4</v>
      </c>
      <c r="B10" s="10" t="s">
        <v>36</v>
      </c>
      <c r="C10" s="10" t="s">
        <v>55</v>
      </c>
      <c r="D10" s="11" t="s">
        <v>67</v>
      </c>
      <c r="E10" s="10" t="s">
        <v>68</v>
      </c>
      <c r="F10" s="10" t="s">
        <v>40</v>
      </c>
      <c r="G10" s="10" t="s">
        <v>69</v>
      </c>
      <c r="H10" s="10" t="s">
        <v>70</v>
      </c>
      <c r="I10" s="13" t="s">
        <v>43</v>
      </c>
      <c r="J10" s="10" t="s">
        <v>44</v>
      </c>
      <c r="K10" s="10" t="s">
        <v>45</v>
      </c>
      <c r="L10" s="13">
        <v>0.2</v>
      </c>
      <c r="M10" s="13">
        <v>0.3</v>
      </c>
      <c r="N10" s="43">
        <v>0.6</v>
      </c>
      <c r="O10" s="43">
        <v>0.96</v>
      </c>
      <c r="P10" s="13">
        <v>0.96</v>
      </c>
      <c r="Q10" s="10" t="s">
        <v>60</v>
      </c>
      <c r="R10" s="10" t="s">
        <v>61</v>
      </c>
      <c r="S10" s="10" t="s">
        <v>62</v>
      </c>
      <c r="T10" s="10" t="s">
        <v>49</v>
      </c>
      <c r="U10" s="10" t="s">
        <v>50</v>
      </c>
      <c r="V10" s="20">
        <v>55441879000</v>
      </c>
      <c r="W10" s="20">
        <v>2872298000</v>
      </c>
      <c r="X10" s="19">
        <f>W10/V10</f>
        <v>5.1807371102988768E-2</v>
      </c>
      <c r="Y10" s="19">
        <f>IF(X10/L10&gt;100%,100%,X10/L10)</f>
        <v>0.25903685551494382</v>
      </c>
      <c r="Z10" s="10" t="s">
        <v>71</v>
      </c>
      <c r="AA10" s="35">
        <v>7215646500</v>
      </c>
      <c r="AB10" s="35">
        <v>55441879000</v>
      </c>
      <c r="AC10" s="19">
        <f>+AA10/AB10</f>
        <v>0.13014794285742012</v>
      </c>
      <c r="AD10" s="19">
        <f>IF(AC10/M10&gt;100%,100%,AC10/M10)</f>
        <v>0.43382647619140041</v>
      </c>
      <c r="AE10" s="10"/>
      <c r="AF10" s="35">
        <v>25914956051</v>
      </c>
      <c r="AG10" s="35">
        <v>57000879000</v>
      </c>
      <c r="AH10" s="36">
        <f>+AF10/AG10</f>
        <v>0.45464134072388601</v>
      </c>
      <c r="AI10" s="36">
        <f>IF(AH10/N10&gt;100%,100%,AH10/N10)</f>
        <v>0.75773556787314333</v>
      </c>
      <c r="AJ10" s="10"/>
      <c r="AK10" s="35">
        <v>53987853515</v>
      </c>
      <c r="AL10" s="35">
        <v>57635550029</v>
      </c>
      <c r="AM10" s="36">
        <f t="shared" ref="AM10:AM11" si="3">+AK10/AL10</f>
        <v>0.93671099673440061</v>
      </c>
      <c r="AN10" s="36">
        <f t="shared" ref="AN10:AN11" si="4">IF(AM10/O10&gt;100%,100%,AM10/O10)</f>
        <v>0.97574062159833397</v>
      </c>
      <c r="AO10" s="10"/>
      <c r="AP10" s="10">
        <f t="shared" si="1"/>
        <v>0.96</v>
      </c>
      <c r="AQ10" s="10"/>
      <c r="AR10" s="10">
        <f t="shared" si="2"/>
        <v>0</v>
      </c>
      <c r="AS10" s="10"/>
    </row>
    <row r="11" spans="1:45" s="16" customFormat="1" ht="174" x14ac:dyDescent="0.35">
      <c r="A11" s="9">
        <v>4</v>
      </c>
      <c r="B11" s="10" t="s">
        <v>36</v>
      </c>
      <c r="C11" s="10" t="s">
        <v>55</v>
      </c>
      <c r="D11" s="11" t="s">
        <v>72</v>
      </c>
      <c r="E11" s="10" t="s">
        <v>116</v>
      </c>
      <c r="F11" s="10" t="s">
        <v>40</v>
      </c>
      <c r="G11" s="10" t="s">
        <v>74</v>
      </c>
      <c r="H11" s="10" t="s">
        <v>75</v>
      </c>
      <c r="I11" s="13" t="s">
        <v>43</v>
      </c>
      <c r="J11" s="10" t="s">
        <v>44</v>
      </c>
      <c r="K11" s="10" t="s">
        <v>45</v>
      </c>
      <c r="L11" s="13">
        <v>0.1</v>
      </c>
      <c r="M11" s="13">
        <v>0.25</v>
      </c>
      <c r="N11" s="43">
        <v>0.35</v>
      </c>
      <c r="O11" s="43">
        <v>0.52</v>
      </c>
      <c r="P11" s="13">
        <v>0.52</v>
      </c>
      <c r="Q11" s="10" t="s">
        <v>60</v>
      </c>
      <c r="R11" s="10" t="s">
        <v>61</v>
      </c>
      <c r="S11" s="10" t="s">
        <v>62</v>
      </c>
      <c r="T11" s="10" t="s">
        <v>49</v>
      </c>
      <c r="U11" s="10" t="s">
        <v>50</v>
      </c>
      <c r="V11" s="20">
        <v>55441879000</v>
      </c>
      <c r="W11" s="20">
        <v>577200000</v>
      </c>
      <c r="X11" s="19">
        <f>W11/V11</f>
        <v>1.0410902559777961E-2</v>
      </c>
      <c r="Y11" s="19">
        <f>IF(X11/L11&gt;100%,100%,X11/L11)</f>
        <v>0.10410902559777961</v>
      </c>
      <c r="Z11" s="10" t="s">
        <v>71</v>
      </c>
      <c r="AA11" s="35">
        <v>3346144966</v>
      </c>
      <c r="AB11" s="35">
        <v>55441879000</v>
      </c>
      <c r="AC11" s="19">
        <f>+AA11/AB11</f>
        <v>6.0354104629101769E-2</v>
      </c>
      <c r="AD11" s="19">
        <f>IF(AC11/M11&gt;100%,100%,AC11/M11)</f>
        <v>0.24141641851640708</v>
      </c>
      <c r="AE11" s="10"/>
      <c r="AF11" s="35">
        <v>12553704779</v>
      </c>
      <c r="AG11" s="35">
        <v>57000879000</v>
      </c>
      <c r="AH11" s="36">
        <f>+AF11/AG11</f>
        <v>0.22023703843233716</v>
      </c>
      <c r="AI11" s="36">
        <f>IF(AH11/N11&gt;100%,100%,AH11/N11)</f>
        <v>0.62924868123524913</v>
      </c>
      <c r="AJ11" s="10"/>
      <c r="AK11" s="35">
        <v>22466422384</v>
      </c>
      <c r="AL11" s="35">
        <v>57635550029</v>
      </c>
      <c r="AM11" s="36">
        <f t="shared" si="3"/>
        <v>0.3898014744839905</v>
      </c>
      <c r="AN11" s="36">
        <f t="shared" si="4"/>
        <v>0.74961822016152013</v>
      </c>
      <c r="AO11" s="10"/>
      <c r="AP11" s="10">
        <f t="shared" si="1"/>
        <v>0.52</v>
      </c>
      <c r="AQ11" s="10"/>
      <c r="AR11" s="10">
        <f t="shared" si="2"/>
        <v>0</v>
      </c>
      <c r="AS11" s="10"/>
    </row>
    <row r="12" spans="1:45" s="16" customFormat="1" ht="217.5" x14ac:dyDescent="0.35">
      <c r="A12" s="9">
        <v>4</v>
      </c>
      <c r="B12" s="10" t="s">
        <v>36</v>
      </c>
      <c r="C12" s="10" t="s">
        <v>55</v>
      </c>
      <c r="D12" s="11" t="s">
        <v>76</v>
      </c>
      <c r="E12" s="10" t="s">
        <v>109</v>
      </c>
      <c r="F12" s="10" t="s">
        <v>78</v>
      </c>
      <c r="G12" s="10" t="s">
        <v>79</v>
      </c>
      <c r="H12" s="10" t="s">
        <v>80</v>
      </c>
      <c r="I12" s="10" t="s">
        <v>43</v>
      </c>
      <c r="J12" s="10" t="s">
        <v>81</v>
      </c>
      <c r="K12" s="10" t="s">
        <v>45</v>
      </c>
      <c r="L12" s="13">
        <v>1</v>
      </c>
      <c r="M12" s="13">
        <v>1</v>
      </c>
      <c r="N12" s="13">
        <v>1</v>
      </c>
      <c r="O12" s="13">
        <v>1</v>
      </c>
      <c r="P12" s="13">
        <v>1</v>
      </c>
      <c r="Q12" s="10" t="s">
        <v>60</v>
      </c>
      <c r="R12" s="10" t="s">
        <v>82</v>
      </c>
      <c r="S12" s="10" t="s">
        <v>83</v>
      </c>
      <c r="T12" s="10" t="s">
        <v>49</v>
      </c>
      <c r="U12" s="10" t="s">
        <v>50</v>
      </c>
      <c r="V12" s="14"/>
      <c r="W12" s="10"/>
      <c r="X12" s="10"/>
      <c r="Y12" s="10"/>
      <c r="Z12" s="10"/>
      <c r="AA12" s="14">
        <v>247</v>
      </c>
      <c r="AB12" s="10">
        <v>247</v>
      </c>
      <c r="AC12" s="55">
        <f>AA12/AB12</f>
        <v>1</v>
      </c>
      <c r="AD12" s="55">
        <f>AC12/M12</f>
        <v>1</v>
      </c>
      <c r="AE12" s="10"/>
      <c r="AF12" s="14">
        <v>372</v>
      </c>
      <c r="AG12" s="10">
        <v>395</v>
      </c>
      <c r="AH12" s="12">
        <f>AF12/AG12</f>
        <v>0.9417721518987342</v>
      </c>
      <c r="AI12" s="12">
        <f>AH12/100%</f>
        <v>0.9417721518987342</v>
      </c>
      <c r="AJ12" s="10"/>
      <c r="AK12" s="14">
        <v>661</v>
      </c>
      <c r="AL12" s="10">
        <v>677</v>
      </c>
      <c r="AM12" s="12">
        <f>AK12/AL12</f>
        <v>0.97636632200886264</v>
      </c>
      <c r="AN12" s="36">
        <f>IF(AM12/O12&gt;100%,100%,AM12/O12)</f>
        <v>0.97636632200886264</v>
      </c>
      <c r="AO12" s="10"/>
      <c r="AP12" s="10">
        <f t="shared" si="1"/>
        <v>1</v>
      </c>
      <c r="AQ12" s="10"/>
      <c r="AR12" s="10">
        <f t="shared" si="2"/>
        <v>0</v>
      </c>
      <c r="AS12" s="10"/>
    </row>
    <row r="13" spans="1:45" s="16" customFormat="1" ht="246.5" x14ac:dyDescent="0.35">
      <c r="A13" s="9">
        <v>4</v>
      </c>
      <c r="B13" s="10" t="s">
        <v>36</v>
      </c>
      <c r="C13" s="10" t="s">
        <v>55</v>
      </c>
      <c r="D13" s="11" t="s">
        <v>86</v>
      </c>
      <c r="E13" s="10" t="s">
        <v>111</v>
      </c>
      <c r="F13" s="10" t="s">
        <v>78</v>
      </c>
      <c r="G13" s="10" t="s">
        <v>88</v>
      </c>
      <c r="H13" s="10" t="s">
        <v>89</v>
      </c>
      <c r="I13" s="10" t="s">
        <v>43</v>
      </c>
      <c r="J13" s="10" t="s">
        <v>81</v>
      </c>
      <c r="K13" s="10" t="s">
        <v>45</v>
      </c>
      <c r="L13" s="13">
        <v>1</v>
      </c>
      <c r="M13" s="13">
        <v>1</v>
      </c>
      <c r="N13" s="13">
        <v>1</v>
      </c>
      <c r="O13" s="13">
        <v>1</v>
      </c>
      <c r="P13" s="13">
        <v>1</v>
      </c>
      <c r="Q13" s="10" t="s">
        <v>60</v>
      </c>
      <c r="R13" s="10" t="s">
        <v>82</v>
      </c>
      <c r="S13" s="10" t="s">
        <v>90</v>
      </c>
      <c r="T13" s="10" t="s">
        <v>49</v>
      </c>
      <c r="U13" s="10" t="s">
        <v>50</v>
      </c>
      <c r="V13" s="14">
        <v>64</v>
      </c>
      <c r="W13" s="10">
        <v>84</v>
      </c>
      <c r="X13" s="46">
        <f>(V13/W13)*100</f>
        <v>76.19047619047619</v>
      </c>
      <c r="Y13" s="19">
        <f>IF(V13/W13&gt;100%,100%,V13/W13)</f>
        <v>0.76190476190476186</v>
      </c>
      <c r="Z13" s="10"/>
      <c r="AA13" s="14">
        <v>236</v>
      </c>
      <c r="AB13" s="10">
        <v>241</v>
      </c>
      <c r="AC13" s="55">
        <f>AA13/AB13</f>
        <v>0.97925311203319498</v>
      </c>
      <c r="AD13" s="55">
        <f>AC13/M13</f>
        <v>0.97925311203319498</v>
      </c>
      <c r="AE13" s="10"/>
      <c r="AF13" s="14">
        <v>337</v>
      </c>
      <c r="AG13" s="10">
        <v>363</v>
      </c>
      <c r="AH13" s="12">
        <f>AF13/AG13</f>
        <v>0.92837465564738297</v>
      </c>
      <c r="AI13" s="12">
        <f>AH13/100%</f>
        <v>0.92837465564738297</v>
      </c>
      <c r="AJ13" s="10" t="s">
        <v>91</v>
      </c>
      <c r="AK13" s="67">
        <v>562</v>
      </c>
      <c r="AL13" s="53">
        <v>597</v>
      </c>
      <c r="AM13" s="68">
        <f>AK13/AL13</f>
        <v>0.94137353433835846</v>
      </c>
      <c r="AN13" s="36">
        <f>IF(AM13/O13&gt;100%,100%,AM13/O13)</f>
        <v>0.94137353433835846</v>
      </c>
      <c r="AO13" s="53"/>
      <c r="AP13" s="10">
        <f t="shared" si="1"/>
        <v>1</v>
      </c>
      <c r="AQ13" s="10"/>
      <c r="AR13" s="10">
        <f t="shared" si="2"/>
        <v>0</v>
      </c>
      <c r="AS13" s="10"/>
    </row>
    <row r="14" spans="1:45" s="16" customFormat="1" ht="174" x14ac:dyDescent="0.35">
      <c r="A14" s="9">
        <v>4</v>
      </c>
      <c r="B14" s="10" t="s">
        <v>36</v>
      </c>
      <c r="C14" s="10" t="s">
        <v>55</v>
      </c>
      <c r="D14" s="11" t="s">
        <v>92</v>
      </c>
      <c r="E14" s="10" t="s">
        <v>131</v>
      </c>
      <c r="F14" s="10" t="s">
        <v>78</v>
      </c>
      <c r="G14" s="10" t="s">
        <v>94</v>
      </c>
      <c r="H14" s="10" t="s">
        <v>95</v>
      </c>
      <c r="I14" s="10" t="s">
        <v>43</v>
      </c>
      <c r="J14" s="10" t="s">
        <v>81</v>
      </c>
      <c r="K14" s="10" t="s">
        <v>45</v>
      </c>
      <c r="L14" s="13">
        <v>0.9</v>
      </c>
      <c r="M14" s="13">
        <v>0.9</v>
      </c>
      <c r="N14" s="13">
        <v>0.9</v>
      </c>
      <c r="O14" s="13">
        <v>0.9</v>
      </c>
      <c r="P14" s="13">
        <v>0.9</v>
      </c>
      <c r="Q14" s="10" t="s">
        <v>60</v>
      </c>
      <c r="R14" s="10" t="s">
        <v>96</v>
      </c>
      <c r="S14" s="10" t="s">
        <v>90</v>
      </c>
      <c r="T14" s="10" t="s">
        <v>49</v>
      </c>
      <c r="U14" s="10" t="s">
        <v>97</v>
      </c>
      <c r="V14" s="14"/>
      <c r="W14" s="10"/>
      <c r="X14" s="10"/>
      <c r="Y14" s="10"/>
      <c r="Z14" s="10"/>
      <c r="AA14" s="14">
        <v>29</v>
      </c>
      <c r="AB14" s="10">
        <v>29</v>
      </c>
      <c r="AC14" s="55">
        <f>AA14/AB14</f>
        <v>1</v>
      </c>
      <c r="AD14" s="55">
        <f>AC14/M14</f>
        <v>1.1111111111111112</v>
      </c>
      <c r="AE14" s="53"/>
      <c r="AF14" s="14">
        <v>27</v>
      </c>
      <c r="AG14" s="10">
        <v>30</v>
      </c>
      <c r="AH14" s="12">
        <f>AF14/AG14</f>
        <v>0.9</v>
      </c>
      <c r="AI14" s="56">
        <f>IF(AH14/N14&gt;100%,100%,AH14/N14)</f>
        <v>1</v>
      </c>
      <c r="AJ14" s="10" t="s">
        <v>132</v>
      </c>
      <c r="AK14" s="67">
        <v>30</v>
      </c>
      <c r="AL14" s="53">
        <v>30</v>
      </c>
      <c r="AM14" s="68">
        <f>AK14/AL14</f>
        <v>1</v>
      </c>
      <c r="AN14" s="36">
        <f>IF(AM14/O14&gt;100%,100%,AM14/O14)</f>
        <v>1</v>
      </c>
      <c r="AO14" s="10"/>
      <c r="AP14" s="10">
        <f t="shared" si="1"/>
        <v>0.9</v>
      </c>
      <c r="AQ14" s="10"/>
      <c r="AR14" s="10">
        <f t="shared" si="2"/>
        <v>0</v>
      </c>
      <c r="AS14" s="10"/>
    </row>
    <row r="15" spans="1:45" s="16" customFormat="1" ht="87" x14ac:dyDescent="0.35">
      <c r="A15" s="9">
        <v>4</v>
      </c>
      <c r="B15" s="10" t="s">
        <v>36</v>
      </c>
      <c r="C15" s="10" t="s">
        <v>55</v>
      </c>
      <c r="D15" s="11" t="s">
        <v>99</v>
      </c>
      <c r="E15" s="10" t="s">
        <v>133</v>
      </c>
      <c r="F15" s="10" t="s">
        <v>78</v>
      </c>
      <c r="G15" s="10" t="s">
        <v>94</v>
      </c>
      <c r="H15" s="10" t="s">
        <v>101</v>
      </c>
      <c r="I15" s="10" t="s">
        <v>43</v>
      </c>
      <c r="J15" s="10" t="s">
        <v>44</v>
      </c>
      <c r="K15" s="10" t="s">
        <v>45</v>
      </c>
      <c r="L15" s="13">
        <v>0</v>
      </c>
      <c r="M15" s="13">
        <v>0</v>
      </c>
      <c r="N15" s="13">
        <v>0</v>
      </c>
      <c r="O15" s="13">
        <v>1</v>
      </c>
      <c r="P15" s="13">
        <v>1</v>
      </c>
      <c r="Q15" s="10" t="s">
        <v>60</v>
      </c>
      <c r="R15" s="54" t="s">
        <v>96</v>
      </c>
      <c r="S15" s="54" t="s">
        <v>90</v>
      </c>
      <c r="T15" s="54" t="s">
        <v>49</v>
      </c>
      <c r="U15" s="54" t="s">
        <v>97</v>
      </c>
      <c r="V15" s="14"/>
      <c r="W15" s="10"/>
      <c r="X15" s="10"/>
      <c r="Y15" s="10"/>
      <c r="Z15" s="10"/>
      <c r="AA15" s="14">
        <f t="shared" ref="AA15" si="5">M15</f>
        <v>0</v>
      </c>
      <c r="AB15" s="10"/>
      <c r="AC15" s="10" t="e">
        <f t="shared" ref="AC15" si="6">IF(AB15/AA15&gt;100%,100%,AB15/AA15)</f>
        <v>#DIV/0!</v>
      </c>
      <c r="AD15" s="10"/>
      <c r="AE15" s="10"/>
      <c r="AF15" s="14">
        <f t="shared" si="0"/>
        <v>0</v>
      </c>
      <c r="AG15" s="10"/>
      <c r="AH15" s="10" t="e">
        <f t="shared" ref="AH15" si="7">IF(AG15/AF15&gt;100%,100%,AG15/AF15)</f>
        <v>#DIV/0!</v>
      </c>
      <c r="AI15" s="10"/>
      <c r="AJ15" s="10" t="s">
        <v>102</v>
      </c>
      <c r="AK15" s="14">
        <v>4</v>
      </c>
      <c r="AL15" s="10">
        <v>30</v>
      </c>
      <c r="AM15" s="56">
        <f>+AK15/AL15</f>
        <v>0.13333333333333333</v>
      </c>
      <c r="AN15" s="36">
        <f>IF(AM15/O15&gt;100%,100%,AM15/O15)</f>
        <v>0.13333333333333333</v>
      </c>
      <c r="AO15" s="10"/>
      <c r="AP15" s="10">
        <f t="shared" si="1"/>
        <v>1</v>
      </c>
      <c r="AQ15" s="10"/>
      <c r="AR15" s="10">
        <f t="shared" si="2"/>
        <v>0</v>
      </c>
      <c r="AS15" s="10"/>
    </row>
  </sheetData>
  <mergeCells count="12">
    <mergeCell ref="A1:K1"/>
    <mergeCell ref="L1:P1"/>
    <mergeCell ref="A2:K2"/>
    <mergeCell ref="A4:B5"/>
    <mergeCell ref="C4:C6"/>
    <mergeCell ref="D4:F5"/>
    <mergeCell ref="G4:Q5"/>
    <mergeCell ref="R4:U5"/>
    <mergeCell ref="V4:Z5"/>
    <mergeCell ref="AA4:AE5"/>
    <mergeCell ref="AF4:AJ5"/>
    <mergeCell ref="AK4:AO5"/>
  </mergeCells>
  <dataValidations count="1">
    <dataValidation allowBlank="1" showInputMessage="1" showErrorMessage="1" error="Escriba un texto " promptTitle="Cualquier contenido" sqref="F6 F3" xr:uid="{8EFFAE57-5B1B-4862-85F6-D34662EDC670}"/>
  </dataValidation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5878a3bc-bd98-4f80-bbbd-7942033ae18f">
      <Terms xmlns="http://schemas.microsoft.com/office/infopath/2007/PartnerControls"/>
    </lcf76f155ced4ddcb4097134ff3c332f>
    <TaxCatchAll xmlns="837f7691-f6b2-4e4d-a649-abd74f8cc6e0" xsi:nil="true"/>
    <SharedWithUsers xmlns="837f7691-f6b2-4e4d-a649-abd74f8cc6e0">
      <UserInfo>
        <DisplayName>Jenny Andrea Lopez Garzon</DisplayName>
        <AccountId>70</AccountId>
        <AccountType/>
      </UserInfo>
      <UserInfo>
        <DisplayName>Norida Tatiana Navarrete Soler</DisplayName>
        <AccountId>47</AccountId>
        <AccountType/>
      </UserInfo>
      <UserInfo>
        <DisplayName>Jennifer Torres Sanchez</DisplayName>
        <AccountId>22</AccountId>
        <AccountType/>
      </UserInfo>
      <UserInfo>
        <DisplayName>Mayerly Eyivia Cuervo Baquero</DisplayName>
        <AccountId>88</AccountId>
        <AccountType/>
      </UserInfo>
      <UserInfo>
        <DisplayName>Fredy Giovanny Alayon Garcia</DisplayName>
        <AccountId>9</AccountId>
        <AccountType/>
      </UserInfo>
      <UserInfo>
        <DisplayName>Yuly Katherine Alvarado Camacho</DisplayName>
        <AccountId>30</AccountId>
        <AccountType/>
      </UserInfo>
      <UserInfo>
        <DisplayName>Nashly Peinado Malagon</DisplayName>
        <AccountId>12</AccountId>
        <AccountType/>
      </UserInfo>
      <UserInfo>
        <DisplayName>Fabio Andres Canon Anaya</DisplayName>
        <AccountId>41</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BB53296E0569A4987EC719B6AB6C7C1" ma:contentTypeVersion="18" ma:contentTypeDescription="Crear nuevo documento." ma:contentTypeScope="" ma:versionID="95bb4de41b756dd5afda1003f2b28e82">
  <xsd:schema xmlns:xsd="http://www.w3.org/2001/XMLSchema" xmlns:xs="http://www.w3.org/2001/XMLSchema" xmlns:p="http://schemas.microsoft.com/office/2006/metadata/properties" xmlns:ns2="5878a3bc-bd98-4f80-bbbd-7942033ae18f" xmlns:ns3="837f7691-f6b2-4e4d-a649-abd74f8cc6e0" targetNamespace="http://schemas.microsoft.com/office/2006/metadata/properties" ma:root="true" ma:fieldsID="abd4bf3ebc764a5dd21f82f9b0ae9021" ns2:_="" ns3:_="">
    <xsd:import namespace="5878a3bc-bd98-4f80-bbbd-7942033ae18f"/>
    <xsd:import namespace="837f7691-f6b2-4e4d-a649-abd74f8cc6e0"/>
    <xsd:element name="properties">
      <xsd:complexType>
        <xsd:sequence>
          <xsd:element name="documentManagement">
            <xsd:complexType>
              <xsd:all>
                <xsd:element ref="ns2:MediaServiceMetadata" minOccurs="0"/>
                <xsd:element ref="ns2:MediaServiceFastMetadata" minOccurs="0"/>
                <xsd:element ref="ns2:MediaServiceDateTaken" minOccurs="0"/>
                <xsd:element ref="ns3:SharedWithUsers" minOccurs="0"/>
                <xsd:element ref="ns3:SharedWithDetails" minOccurs="0"/>
                <xsd:element ref="ns2:MediaLengthInSecond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78a3bc-bd98-4f80-bbbd-7942033ae18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3" nillable="true" ma:displayName="Length (seconds)" ma:internalName="MediaLengthInSeconds" ma:readOnly="true">
      <xsd:simpleType>
        <xsd:restriction base="dms:Unknow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1310d8ee-99bf-4ea4-9dbe-e9e068685e8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37f7691-f6b2-4e4d-a649-abd74f8cc6e0" elementFormDefault="qualified">
    <xsd:import namespace="http://schemas.microsoft.com/office/2006/documentManagement/types"/>
    <xsd:import namespace="http://schemas.microsoft.com/office/infopath/2007/PartnerControls"/>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3f016e2-55cd-4e84-bc6d-ef4fc1fe212d}" ma:internalName="TaxCatchAll" ma:showField="CatchAllData" ma:web="837f7691-f6b2-4e4d-a649-abd74f8cc6e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FEEA31F-08DF-4744-B224-2BD2487F612A}">
  <ds:schemaRefs>
    <ds:schemaRef ds:uri="http://schemas.microsoft.com/sharepoint/v3/contenttype/forms"/>
  </ds:schemaRefs>
</ds:datastoreItem>
</file>

<file path=customXml/itemProps2.xml><?xml version="1.0" encoding="utf-8"?>
<ds:datastoreItem xmlns:ds="http://schemas.openxmlformats.org/officeDocument/2006/customXml" ds:itemID="{820A544D-69EB-4531-A736-669E627AF6CF}">
  <ds:schemaRefs>
    <ds:schemaRef ds:uri="http://schemas.microsoft.com/office/2006/metadata/properties"/>
    <ds:schemaRef ds:uri="http://schemas.microsoft.com/office/infopath/2007/PartnerControls"/>
    <ds:schemaRef ds:uri="5878a3bc-bd98-4f80-bbbd-7942033ae18f"/>
    <ds:schemaRef ds:uri="837f7691-f6b2-4e4d-a649-abd74f8cc6e0"/>
  </ds:schemaRefs>
</ds:datastoreItem>
</file>

<file path=customXml/itemProps3.xml><?xml version="1.0" encoding="utf-8"?>
<ds:datastoreItem xmlns:ds="http://schemas.openxmlformats.org/officeDocument/2006/customXml" ds:itemID="{E21D9101-7E88-4C79-A09D-DB8C515142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878a3bc-bd98-4f80-bbbd-7942033ae18f"/>
    <ds:schemaRef ds:uri="837f7691-f6b2-4e4d-a649-abd74f8cc6e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20</vt:i4>
      </vt:variant>
    </vt:vector>
  </HeadingPairs>
  <TitlesOfParts>
    <vt:vector size="20" baseType="lpstr">
      <vt:lpstr>01. Usaquen</vt:lpstr>
      <vt:lpstr>02. Chapinero</vt:lpstr>
      <vt:lpstr>03. Santa Fe</vt:lpstr>
      <vt:lpstr>04. San Cristobal</vt:lpstr>
      <vt:lpstr>05. Usme</vt:lpstr>
      <vt:lpstr>06. Tunjuelito</vt:lpstr>
      <vt:lpstr>07. Bosa</vt:lpstr>
      <vt:lpstr>08. Kennedy</vt:lpstr>
      <vt:lpstr>09. Fontibon</vt:lpstr>
      <vt:lpstr>10. Engativá</vt:lpstr>
      <vt:lpstr>11. Suba</vt:lpstr>
      <vt:lpstr>12. B. Unidos</vt:lpstr>
      <vt:lpstr>13. Teusaquillo</vt:lpstr>
      <vt:lpstr>14. Martires</vt:lpstr>
      <vt:lpstr>15. Antonio N.</vt:lpstr>
      <vt:lpstr>16. P. Aranda</vt:lpstr>
      <vt:lpstr>17. Candelaria</vt:lpstr>
      <vt:lpstr>18. RUU</vt:lpstr>
      <vt:lpstr>19. C. Bolivar</vt:lpstr>
      <vt:lpstr>20. Sumapaz</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Camilo Bautista Beltran</dc:creator>
  <cp:keywords/>
  <dc:description/>
  <cp:lastModifiedBy>a464</cp:lastModifiedBy>
  <cp:revision/>
  <dcterms:created xsi:type="dcterms:W3CDTF">2015-06-05T18:19:34Z</dcterms:created>
  <dcterms:modified xsi:type="dcterms:W3CDTF">2025-01-22T22:18:21Z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0x0101007BB53296E0569A4987EC719B6AB6C7C1</vt:lpwstr>
  </property>
  <property fmtid="{D5CDD505-2E9C-101B-9397-08002B2CF9AE}" pid="3" name="MediaServiceImageTags">
    <vt:lpwstr/>
  </property>
</Properties>
</file>